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ilans stanja" sheetId="1" r:id="rId1"/>
    <sheet name="Bilans uspjeha" sheetId="2" r:id="rId2"/>
    <sheet name="Izračunavanje materijalnosti" sheetId="3" r:id="rId3"/>
  </sheets>
  <definedNames>
    <definedName name="FinRepBalance.aspx?code_tlkm_type_1_year_2015_semiannual_0_1" localSheetId="0">'Bilans stanja'!$A$3:$F$135</definedName>
    <definedName name="FinRepBalance.aspx?code_tlkm_type_1_year_2015_semiannual_0_1" localSheetId="2">'Izračunavanje materijalnosti'!$A$19:$C$151</definedName>
    <definedName name="FinRepBalance.aspx?code_tlkm_type_2_year_2015_semiannual_0" localSheetId="1">'Bilans uspjeha'!$A$4:$D$131</definedName>
  </definedNames>
  <calcPr calcId="152511"/>
</workbook>
</file>

<file path=xl/calcChain.xml><?xml version="1.0" encoding="utf-8"?>
<calcChain xmlns="http://schemas.openxmlformats.org/spreadsheetml/2006/main">
  <c r="F7" i="3" l="1"/>
  <c r="E159" i="3" l="1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158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7" i="3"/>
  <c r="E27" i="3" s="1"/>
  <c r="C28" i="3"/>
  <c r="E28" i="3" s="1"/>
  <c r="C29" i="3"/>
  <c r="E29" i="3" s="1"/>
  <c r="C30" i="3"/>
  <c r="E30" i="3" s="1"/>
  <c r="C31" i="3"/>
  <c r="E31" i="3" s="1"/>
  <c r="C32" i="3"/>
  <c r="E32" i="3" s="1"/>
  <c r="C33" i="3"/>
  <c r="E33" i="3" s="1"/>
  <c r="C34" i="3"/>
  <c r="E34" i="3" s="1"/>
  <c r="C35" i="3"/>
  <c r="E35" i="3" s="1"/>
  <c r="C36" i="3"/>
  <c r="E36" i="3" s="1"/>
  <c r="C37" i="3"/>
  <c r="E37" i="3" s="1"/>
  <c r="C38" i="3"/>
  <c r="E38" i="3" s="1"/>
  <c r="C39" i="3"/>
  <c r="E39" i="3" s="1"/>
  <c r="C40" i="3"/>
  <c r="E40" i="3" s="1"/>
  <c r="C41" i="3"/>
  <c r="E41" i="3" s="1"/>
  <c r="C42" i="3"/>
  <c r="E42" i="3" s="1"/>
  <c r="C43" i="3"/>
  <c r="E43" i="3" s="1"/>
  <c r="C44" i="3"/>
  <c r="E44" i="3" s="1"/>
  <c r="C45" i="3"/>
  <c r="E45" i="3" s="1"/>
  <c r="C46" i="3"/>
  <c r="E46" i="3" s="1"/>
  <c r="C47" i="3"/>
  <c r="E47" i="3" s="1"/>
  <c r="C48" i="3"/>
  <c r="E48" i="3" s="1"/>
  <c r="C49" i="3"/>
  <c r="E49" i="3" s="1"/>
  <c r="C50" i="3"/>
  <c r="E50" i="3" s="1"/>
  <c r="C51" i="3"/>
  <c r="E51" i="3" s="1"/>
  <c r="C52" i="3"/>
  <c r="E52" i="3" s="1"/>
  <c r="C53" i="3"/>
  <c r="E53" i="3" s="1"/>
  <c r="C54" i="3"/>
  <c r="E54" i="3" s="1"/>
  <c r="C55" i="3"/>
  <c r="E55" i="3" s="1"/>
  <c r="C56" i="3"/>
  <c r="E56" i="3" s="1"/>
  <c r="C57" i="3"/>
  <c r="E57" i="3" s="1"/>
  <c r="C58" i="3"/>
  <c r="E58" i="3" s="1"/>
  <c r="C59" i="3"/>
  <c r="E59" i="3" s="1"/>
  <c r="C60" i="3"/>
  <c r="E60" i="3" s="1"/>
  <c r="C61" i="3"/>
  <c r="E61" i="3" s="1"/>
  <c r="C62" i="3"/>
  <c r="E62" i="3" s="1"/>
  <c r="C63" i="3"/>
  <c r="E63" i="3" s="1"/>
  <c r="C64" i="3"/>
  <c r="E64" i="3" s="1"/>
  <c r="C65" i="3"/>
  <c r="E65" i="3" s="1"/>
  <c r="C66" i="3"/>
  <c r="E66" i="3" s="1"/>
  <c r="C67" i="3"/>
  <c r="E67" i="3" s="1"/>
  <c r="C68" i="3"/>
  <c r="E68" i="3" s="1"/>
  <c r="C69" i="3"/>
  <c r="E69" i="3" s="1"/>
  <c r="C70" i="3"/>
  <c r="E70" i="3" s="1"/>
  <c r="C71" i="3"/>
  <c r="E71" i="3" s="1"/>
  <c r="C72" i="3"/>
  <c r="E72" i="3" s="1"/>
  <c r="C73" i="3"/>
  <c r="E73" i="3" s="1"/>
  <c r="C74" i="3"/>
  <c r="E74" i="3" s="1"/>
  <c r="C75" i="3"/>
  <c r="E75" i="3" s="1"/>
  <c r="C76" i="3"/>
  <c r="E76" i="3" s="1"/>
  <c r="C77" i="3"/>
  <c r="E77" i="3" s="1"/>
  <c r="C78" i="3"/>
  <c r="E78" i="3" s="1"/>
  <c r="C79" i="3"/>
  <c r="E79" i="3" s="1"/>
  <c r="C80" i="3"/>
  <c r="E80" i="3" s="1"/>
  <c r="C81" i="3"/>
  <c r="E81" i="3" s="1"/>
  <c r="C82" i="3"/>
  <c r="E82" i="3" s="1"/>
  <c r="C83" i="3"/>
  <c r="E83" i="3" s="1"/>
  <c r="C84" i="3"/>
  <c r="E84" i="3" s="1"/>
  <c r="C85" i="3"/>
  <c r="E85" i="3" s="1"/>
  <c r="C86" i="3"/>
  <c r="E86" i="3" s="1"/>
  <c r="C87" i="3"/>
  <c r="E87" i="3" s="1"/>
  <c r="C88" i="3"/>
  <c r="E88" i="3" s="1"/>
  <c r="C89" i="3"/>
  <c r="E89" i="3" s="1"/>
  <c r="C90" i="3"/>
  <c r="E90" i="3" s="1"/>
  <c r="C91" i="3"/>
  <c r="E91" i="3" s="1"/>
  <c r="C92" i="3"/>
  <c r="E92" i="3" s="1"/>
  <c r="C93" i="3"/>
  <c r="E93" i="3" s="1"/>
  <c r="C94" i="3"/>
  <c r="E94" i="3" s="1"/>
  <c r="C95" i="3"/>
  <c r="E95" i="3" s="1"/>
  <c r="C96" i="3"/>
  <c r="E96" i="3" s="1"/>
  <c r="C97" i="3"/>
  <c r="E97" i="3" s="1"/>
  <c r="C98" i="3"/>
  <c r="E98" i="3" s="1"/>
  <c r="C99" i="3"/>
  <c r="E99" i="3" s="1"/>
  <c r="C100" i="3"/>
  <c r="E100" i="3" s="1"/>
  <c r="C101" i="3"/>
  <c r="E101" i="3" s="1"/>
  <c r="C102" i="3"/>
  <c r="E102" i="3" s="1"/>
  <c r="C103" i="3"/>
  <c r="E103" i="3" s="1"/>
  <c r="C104" i="3"/>
  <c r="E104" i="3" s="1"/>
  <c r="C105" i="3"/>
  <c r="E105" i="3" s="1"/>
  <c r="C106" i="3"/>
  <c r="E106" i="3" s="1"/>
  <c r="C107" i="3"/>
  <c r="E107" i="3" s="1"/>
  <c r="C108" i="3"/>
  <c r="E108" i="3" s="1"/>
  <c r="C109" i="3"/>
  <c r="E109" i="3" s="1"/>
  <c r="C110" i="3"/>
  <c r="E110" i="3" s="1"/>
  <c r="C111" i="3"/>
  <c r="E111" i="3" s="1"/>
  <c r="C112" i="3"/>
  <c r="E112" i="3" s="1"/>
  <c r="C113" i="3"/>
  <c r="E113" i="3" s="1"/>
  <c r="C114" i="3"/>
  <c r="E114" i="3" s="1"/>
  <c r="C115" i="3"/>
  <c r="E115" i="3" s="1"/>
  <c r="C116" i="3"/>
  <c r="E116" i="3" s="1"/>
  <c r="C117" i="3"/>
  <c r="E117" i="3" s="1"/>
  <c r="C118" i="3"/>
  <c r="E118" i="3" s="1"/>
  <c r="C119" i="3"/>
  <c r="E119" i="3" s="1"/>
  <c r="C120" i="3"/>
  <c r="E120" i="3" s="1"/>
  <c r="C121" i="3"/>
  <c r="E121" i="3" s="1"/>
  <c r="C122" i="3"/>
  <c r="E122" i="3" s="1"/>
  <c r="C123" i="3"/>
  <c r="E123" i="3" s="1"/>
  <c r="C124" i="3"/>
  <c r="E124" i="3" s="1"/>
  <c r="C125" i="3"/>
  <c r="E125" i="3" s="1"/>
  <c r="C126" i="3"/>
  <c r="E126" i="3" s="1"/>
  <c r="C127" i="3"/>
  <c r="E127" i="3" s="1"/>
  <c r="C128" i="3"/>
  <c r="E128" i="3" s="1"/>
  <c r="C129" i="3"/>
  <c r="E129" i="3" s="1"/>
  <c r="C130" i="3"/>
  <c r="E130" i="3" s="1"/>
  <c r="C131" i="3"/>
  <c r="E131" i="3" s="1"/>
  <c r="C132" i="3"/>
  <c r="E132" i="3" s="1"/>
  <c r="C133" i="3"/>
  <c r="E133" i="3" s="1"/>
  <c r="C134" i="3"/>
  <c r="E134" i="3" s="1"/>
  <c r="C135" i="3"/>
  <c r="E135" i="3" s="1"/>
  <c r="C136" i="3"/>
  <c r="E136" i="3" s="1"/>
  <c r="C137" i="3"/>
  <c r="E137" i="3" s="1"/>
  <c r="C138" i="3"/>
  <c r="E138" i="3" s="1"/>
  <c r="C139" i="3"/>
  <c r="E139" i="3" s="1"/>
  <c r="C140" i="3"/>
  <c r="E140" i="3" s="1"/>
  <c r="C141" i="3"/>
  <c r="E141" i="3" s="1"/>
  <c r="C142" i="3"/>
  <c r="E142" i="3" s="1"/>
  <c r="C143" i="3"/>
  <c r="E143" i="3" s="1"/>
  <c r="C144" i="3"/>
  <c r="E144" i="3" s="1"/>
  <c r="C145" i="3"/>
  <c r="E145" i="3" s="1"/>
  <c r="C146" i="3"/>
  <c r="E146" i="3" s="1"/>
  <c r="C147" i="3"/>
  <c r="E147" i="3" s="1"/>
  <c r="C148" i="3"/>
  <c r="E148" i="3" s="1"/>
  <c r="C149" i="3"/>
  <c r="E149" i="3" s="1"/>
  <c r="C150" i="3"/>
  <c r="E150" i="3" s="1"/>
  <c r="C151" i="3"/>
  <c r="E151" i="3" s="1"/>
  <c r="C23" i="3"/>
  <c r="E23" i="3" s="1"/>
  <c r="C24" i="3"/>
  <c r="E24" i="3" s="1"/>
  <c r="C25" i="3"/>
  <c r="E25" i="3" s="1"/>
  <c r="C26" i="3"/>
  <c r="E26" i="3" s="1"/>
  <c r="C21" i="3"/>
  <c r="E21" i="3" s="1"/>
  <c r="C22" i="3"/>
  <c r="E22" i="3" s="1"/>
  <c r="C20" i="3"/>
  <c r="E20" i="3" s="1"/>
  <c r="C12" i="3"/>
  <c r="F12" i="3" s="1"/>
  <c r="C11" i="3"/>
  <c r="F11" i="3" s="1"/>
  <c r="C10" i="3"/>
  <c r="F10" i="3" s="1"/>
  <c r="C9" i="3"/>
  <c r="F9" i="3" s="1"/>
  <c r="C8" i="3"/>
  <c r="F8" i="3" s="1"/>
  <c r="C7" i="3"/>
  <c r="F13" i="3" l="1"/>
  <c r="C11" i="1"/>
  <c r="C9" i="2"/>
  <c r="D121" i="2"/>
  <c r="D127" i="2" s="1"/>
  <c r="D129" i="2" s="1"/>
  <c r="C121" i="2"/>
  <c r="C127" i="2" s="1"/>
  <c r="C129" i="2" s="1"/>
  <c r="D83" i="2"/>
  <c r="C83" i="2"/>
  <c r="D73" i="2"/>
  <c r="D94" i="2" s="1"/>
  <c r="C73" i="2"/>
  <c r="C94" i="2" s="1"/>
  <c r="D60" i="2"/>
  <c r="D72" i="2" s="1"/>
  <c r="C60" i="2"/>
  <c r="C72" i="2" s="1"/>
  <c r="D49" i="2"/>
  <c r="C49" i="2"/>
  <c r="D41" i="2"/>
  <c r="C41" i="2"/>
  <c r="D34" i="2"/>
  <c r="C34" i="2"/>
  <c r="D26" i="2"/>
  <c r="C26" i="2"/>
  <c r="D22" i="2"/>
  <c r="C22" i="2"/>
  <c r="D19" i="2"/>
  <c r="D105" i="2" s="1"/>
  <c r="C19" i="2"/>
  <c r="C105" i="2" s="1"/>
  <c r="D5" i="2"/>
  <c r="C5" i="2"/>
  <c r="D4" i="2"/>
  <c r="D104" i="2" s="1"/>
  <c r="F119" i="1"/>
  <c r="E119" i="1"/>
  <c r="F114" i="1"/>
  <c r="F113" i="1" s="1"/>
  <c r="E114" i="1"/>
  <c r="E113" i="1" s="1"/>
  <c r="F105" i="1"/>
  <c r="E105" i="1"/>
  <c r="F95" i="1"/>
  <c r="E95" i="1"/>
  <c r="F92" i="1"/>
  <c r="E92" i="1"/>
  <c r="F87" i="1"/>
  <c r="E87" i="1"/>
  <c r="F80" i="1"/>
  <c r="E80" i="1"/>
  <c r="F71" i="1"/>
  <c r="F70" i="1" s="1"/>
  <c r="E71" i="1"/>
  <c r="E70" i="1" s="1"/>
  <c r="E61" i="1"/>
  <c r="E60" i="1"/>
  <c r="F59" i="1"/>
  <c r="D59" i="1"/>
  <c r="C59" i="1"/>
  <c r="E59" i="1" s="1"/>
  <c r="E58" i="1"/>
  <c r="E57" i="1"/>
  <c r="E56" i="1"/>
  <c r="E55" i="1"/>
  <c r="E54" i="1"/>
  <c r="E53" i="1"/>
  <c r="E52" i="1"/>
  <c r="E51" i="1"/>
  <c r="F50" i="1"/>
  <c r="D50" i="1"/>
  <c r="D42" i="1" s="1"/>
  <c r="D34" i="1" s="1"/>
  <c r="C50" i="1"/>
  <c r="E50" i="1" s="1"/>
  <c r="E49" i="1"/>
  <c r="E48" i="1"/>
  <c r="E47" i="1"/>
  <c r="E46" i="1"/>
  <c r="E45" i="1"/>
  <c r="E44" i="1"/>
  <c r="F43" i="1"/>
  <c r="E43" i="1"/>
  <c r="D43" i="1"/>
  <c r="C43" i="1"/>
  <c r="F42" i="1"/>
  <c r="F34" i="1" s="1"/>
  <c r="E41" i="1"/>
  <c r="E40" i="1"/>
  <c r="E39" i="1"/>
  <c r="E38" i="1"/>
  <c r="E37" i="1"/>
  <c r="E36" i="1"/>
  <c r="F35" i="1"/>
  <c r="D35" i="1"/>
  <c r="C35" i="1"/>
  <c r="E35" i="1" s="1"/>
  <c r="E33" i="1"/>
  <c r="E32" i="1"/>
  <c r="E31" i="1"/>
  <c r="E30" i="1"/>
  <c r="E29" i="1"/>
  <c r="E28" i="1"/>
  <c r="E27" i="1"/>
  <c r="E26" i="1"/>
  <c r="E25" i="1"/>
  <c r="F24" i="1"/>
  <c r="D24" i="1"/>
  <c r="E24" i="1" s="1"/>
  <c r="C24" i="1"/>
  <c r="E23" i="1"/>
  <c r="E22" i="1"/>
  <c r="E21" i="1"/>
  <c r="E20" i="1"/>
  <c r="E19" i="1"/>
  <c r="F18" i="1"/>
  <c r="F4" i="1" s="1"/>
  <c r="E18" i="1"/>
  <c r="D18" i="1"/>
  <c r="C18" i="1"/>
  <c r="E17" i="1"/>
  <c r="E16" i="1"/>
  <c r="E15" i="1"/>
  <c r="E14" i="1"/>
  <c r="E13" i="1"/>
  <c r="E12" i="1"/>
  <c r="F11" i="1"/>
  <c r="D11" i="1"/>
  <c r="C4" i="1"/>
  <c r="E10" i="1"/>
  <c r="E9" i="1"/>
  <c r="E8" i="1"/>
  <c r="E7" i="1"/>
  <c r="E6" i="1"/>
  <c r="F5" i="1"/>
  <c r="D5" i="1"/>
  <c r="E5" i="1" s="1"/>
  <c r="C5" i="1"/>
  <c r="D4" i="1"/>
  <c r="D65" i="1" s="1"/>
  <c r="D67" i="1" s="1"/>
  <c r="D69" i="1" s="1"/>
  <c r="C4" i="2" l="1"/>
  <c r="C104" i="2" s="1"/>
  <c r="D32" i="2"/>
  <c r="D47" i="2" s="1"/>
  <c r="D97" i="2" s="1"/>
  <c r="D102" i="2" s="1"/>
  <c r="D113" i="2" s="1"/>
  <c r="D130" i="2" s="1"/>
  <c r="E4" i="1"/>
  <c r="F65" i="1"/>
  <c r="F67" i="1" s="1"/>
  <c r="F69" i="1" s="1"/>
  <c r="E104" i="1"/>
  <c r="E133" i="1" s="1"/>
  <c r="E135" i="1" s="1"/>
  <c r="F104" i="1"/>
  <c r="F133" i="1" s="1"/>
  <c r="F135" i="1" s="1"/>
  <c r="E11" i="1"/>
  <c r="C42" i="1"/>
  <c r="C32" i="2" l="1"/>
  <c r="C47" i="2" s="1"/>
  <c r="C97" i="2" s="1"/>
  <c r="C102" i="2" s="1"/>
  <c r="C113" i="2" s="1"/>
  <c r="C130" i="2" s="1"/>
  <c r="E42" i="1"/>
  <c r="C34" i="1"/>
  <c r="E34" i="1" l="1"/>
  <c r="C65" i="1"/>
  <c r="C67" i="1" l="1"/>
  <c r="E65" i="1"/>
  <c r="C69" i="1" l="1"/>
  <c r="E69" i="1" s="1"/>
  <c r="E67" i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2" name="Connection1" type="4" refreshedVersion="5" background="1" saveData="1">
    <webPr sourceData="1" parsePre="1" consecutive="1" xl2000="1" url="http://www.blberza.com/Pages/FinRepBalance.aspx?code=tlkm&amp;type=2&amp;year=2015&amp;semiannual=0" htmlFormat="all"/>
  </connection>
  <connection id="3" name="Connection2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4" name="Connection3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5" name="Connection4" type="4" refreshedVersion="5" background="1" saveData="1">
    <webPr sourceData="1" parsePre="1" consecutive="1" xl2000="1" url="http://www.blberza.com/Pages/FinRepBalance.aspx?code=tlkm&amp;type=1&amp;year=2015&amp;semiannual=0" htmlFormat="all"/>
  </connection>
  <connection id="6" name="Connection5" type="4" refreshedVersion="5" background="1" saveData="1">
    <webPr sourceData="1" parsePre="1" consecutive="1" xl2000="1" url="http://www.blberza.com/Pages/FinRepBalance.aspx?code=tlkm&amp;type=1&amp;year=2015&amp;semiannual=0" htmlFormat="all"/>
  </connection>
</connections>
</file>

<file path=xl/sharedStrings.xml><?xml version="1.0" encoding="utf-8"?>
<sst xmlns="http://schemas.openxmlformats.org/spreadsheetml/2006/main" count="580" uniqueCount="301">
  <si>
    <t>Tekuća godina</t>
  </si>
  <si>
    <t>Prethodna godina</t>
  </si>
  <si>
    <t>a) Prihodi od prodaje robe povezanim pravnim licima</t>
  </si>
  <si>
    <t>b) Prihodi od prodaje robe na domaćem tržištu</t>
  </si>
  <si>
    <t>v) Prihodi od prodaje robe na inostranom tržištu</t>
  </si>
  <si>
    <t>a) Prihodi od prodaje učinaka povezanim pravnim licima</t>
  </si>
  <si>
    <t>b) Prihodi od prodaje učinaka na domaćem tržištu</t>
  </si>
  <si>
    <t>v) Prihodi od prodaje učinaka na inostranom tržištu</t>
  </si>
  <si>
    <t>3. Prihodi od aktiviranja ili potrošnje robe i učinaka</t>
  </si>
  <si>
    <t>4. Povećenje vrijednosti zaliha učinaka</t>
  </si>
  <si>
    <t>5. Smanjenje vrijednosti zaliha učinaka</t>
  </si>
  <si>
    <t>8. Ostali poslovni prihodi</t>
  </si>
  <si>
    <t>BILANS STANJA ZA 2015. GODINU</t>
  </si>
  <si>
    <t>AOP</t>
  </si>
  <si>
    <t>Pozicija</t>
  </si>
  <si>
    <t>Bruto iznos</t>
  </si>
  <si>
    <t>Ispravka vrijednosti</t>
  </si>
  <si>
    <t>Neto iznos</t>
  </si>
  <si>
    <t>A. STALNA SREDSTVA (002 + 008 + 015 + 021 + 030)</t>
  </si>
  <si>
    <t>I - NEMATERIJALNA SREDSTVA (003 do 007)</t>
  </si>
  <si>
    <t>1. Ulaganja u razvoj</t>
  </si>
  <si>
    <t>2. Koncesije, patenti, licence i ostala prava</t>
  </si>
  <si>
    <t>3. Goodwill</t>
  </si>
  <si>
    <t>4. Ostala nematerijalna sredstva</t>
  </si>
  <si>
    <t>5. Avansi i nematerijalna sredstva u pripremi</t>
  </si>
  <si>
    <t>II - NEKRETNINE, POSTROJENJA, OPREMA I INVESTICIONE NEKRETNINE (009 do 014)</t>
  </si>
  <si>
    <t>1. Zemljište</t>
  </si>
  <si>
    <t>2. Građevinski objekti</t>
  </si>
  <si>
    <t>3. Postrojenja i oprema</t>
  </si>
  <si>
    <t>4. Investicione nekretnine</t>
  </si>
  <si>
    <t>5. Ulaganje na tuđim nekretninama, postrojenjima i opremi</t>
  </si>
  <si>
    <t>6. Avansi i nekretnine, postrojenja, oprema i investicione nekretnine u pripremi</t>
  </si>
  <si>
    <t>III - BIOLOŠKA SREDSTVA I SREDSTVA KULTURE (016 do 020)</t>
  </si>
  <si>
    <t>1. Šume</t>
  </si>
  <si>
    <t>2. Višegodišnji zasadi</t>
  </si>
  <si>
    <t>3. Osnovno stado</t>
  </si>
  <si>
    <t>4. Sredstva kulture</t>
  </si>
  <si>
    <t>5. Avansi i biološka sredstva i sredstva kulture u pripremi</t>
  </si>
  <si>
    <t>IV - DUGOROČNI FINANSIJSKI PLASMANI (022 do 029)</t>
  </si>
  <si>
    <t>1. Učešće u kapitalu zavisnih pravnih lica</t>
  </si>
  <si>
    <t>2. Učešće u kapitalu drugih pravnih lica</t>
  </si>
  <si>
    <t>3. Dugoročni krediti povezanim pravnim licima</t>
  </si>
  <si>
    <t>4. Dugoročni krediti u zemlji</t>
  </si>
  <si>
    <t>5. Dugoročni krediti u inostranstvu</t>
  </si>
  <si>
    <t>6. Finansijska sredstva raspoloživa za prodaju</t>
  </si>
  <si>
    <t>7. Finansijska sredstva koja se drže do roka dospijeća</t>
  </si>
  <si>
    <t>8. Ostali dugoročni finansijski plasmani</t>
  </si>
  <si>
    <t>V - ODLOŽENA PORESKA SREDSTVA</t>
  </si>
  <si>
    <t>B. TEKUĆA SREDSTVA (032 + 039 + 061)</t>
  </si>
  <si>
    <t>I - ZALIHE, STALNA SREDSTVA I SREDSTVA OBUSTAVLJENOG POSLOVANJA NAMIJENJENA PRODAJI (033 do 038)</t>
  </si>
  <si>
    <t>1. Zalihe materijala</t>
  </si>
  <si>
    <t>2. Zalihe nedovršene proizvodnje, poluproizvoda i nedovršenih usluga</t>
  </si>
  <si>
    <t>3. Zalihe gotovih proizvoda</t>
  </si>
  <si>
    <t>4. Zalihe robe</t>
  </si>
  <si>
    <t>5. Stalna sredstva i sredstva obustavljenog poslovanja namijenjena prodaji</t>
  </si>
  <si>
    <t>6. Dati avansi</t>
  </si>
  <si>
    <t>II - KRATKOROČNA POTRAŽIVANJA, KRATKOROČNI PLASMANI I GOTOVINA (040 + 047 + 056 + 059 + 060)</t>
  </si>
  <si>
    <t>1. Kratkoročna potraživanja (041 do 046)</t>
  </si>
  <si>
    <t>a) Kupci - povezana pravna lica</t>
  </si>
  <si>
    <t>b) Kupci u zemlji</t>
  </si>
  <si>
    <t>v) Kupci iz inostranstva</t>
  </si>
  <si>
    <t>g) Sumnjiva i sporna potraživanja</t>
  </si>
  <si>
    <t>d) Potraživanja iz specifičnih poslova</t>
  </si>
  <si>
    <t>đ) Druga kratkoročna potraživanja</t>
  </si>
  <si>
    <t>2. Kratkoročni finansijski plasmani (048 do 055)</t>
  </si>
  <si>
    <t>a) Kratkoročni krediti povezanim pravnim licima</t>
  </si>
  <si>
    <t>b) Kratkoročni krediti u zemlji</t>
  </si>
  <si>
    <t>v) Kratkoročni krediti u inostranstvu</t>
  </si>
  <si>
    <t>g) Dio dugoročnih finansijskih plasmana koji dospijeva za naplatu u periodu do godinu dana</t>
  </si>
  <si>
    <t>d) Finansijska sredstva po fer vrijednosti kroz bilans uspjeha namijenjena trgovanju</t>
  </si>
  <si>
    <t>đ) Finansijska sredstva označena po fer vrijednosti kroz bilans uspjeha</t>
  </si>
  <si>
    <t>e) Otkupljene sopstvene akcije i otkupljeni sopstveni udjeli namijenjeni prodaji ili poništavanju</t>
  </si>
  <si>
    <t>ž) Ostali kratkoročni plasmani</t>
  </si>
  <si>
    <t>3. Gotovinski ekvivalenti i gotovina (057 + 058)</t>
  </si>
  <si>
    <t>a) Gotovinski ekvivalenti - hartije od vrijednosti</t>
  </si>
  <si>
    <t>b) Gotovina</t>
  </si>
  <si>
    <t>4. Porez na dodatu vrijednost</t>
  </si>
  <si>
    <t>5. Aktivna vremenska razgraničenja</t>
  </si>
  <si>
    <t>III - ODLOŽENA PORESKA SREDSTVA</t>
  </si>
  <si>
    <t>IV. POSLOVNA SREDSTVA (001 + 031)</t>
  </si>
  <si>
    <t>G. GUBITAK IZNAD VISINE KAPITALA</t>
  </si>
  <si>
    <t>D. POSLOVNA AKTIVA (062 + 063)</t>
  </si>
  <si>
    <t>Đ. VANBILANSNA AKTIVA</t>
  </si>
  <si>
    <t>E. UKUPNA AKTIVA (064 + 065)</t>
  </si>
  <si>
    <t>A. KAPITAL (102 - 109 ± 110 + 111 + 115 + 116 - 117 + 118 - 123)</t>
  </si>
  <si>
    <t>I - OSNOVNI KAPITAL (103 do 108)</t>
  </si>
  <si>
    <t>1. Akcijski kapital</t>
  </si>
  <si>
    <t>2. Udjeli društva sa ograničenom odgovornošću</t>
  </si>
  <si>
    <t>3. Zadružni udjeli</t>
  </si>
  <si>
    <t>4. Ulozi</t>
  </si>
  <si>
    <t>5. Državni kapital</t>
  </si>
  <si>
    <t>6. Ostali osnovni kapital</t>
  </si>
  <si>
    <t>II - UPISANI NEUPLAĆENI KAPITAL</t>
  </si>
  <si>
    <t>III - EMISIONA PREMIJA I EMISIONI GUBITAK</t>
  </si>
  <si>
    <t>IV - REZERVE (112 do 114 )</t>
  </si>
  <si>
    <t>1. Zakonske rezerve</t>
  </si>
  <si>
    <t>2. Statutarne rezerve</t>
  </si>
  <si>
    <t>3. Ostale rezerve</t>
  </si>
  <si>
    <t>V - REVALORIZACIONE REZERVE</t>
  </si>
  <si>
    <t>VI - NEREALIZOVANI DOBICI PO OSNOVU FINANSIJSKIH SREDSTAVA RASPOLOŽIVIH ZA PRODAJU</t>
  </si>
  <si>
    <t>VII - NEREALIZOVANI GUBICI PO OSNOVU FINANSIJSKIH SREDSTAVA RASPOLOŽIVIH ZA PRODAJU</t>
  </si>
  <si>
    <t>VIII - NERASPOREĐENI DOBITAK (119 do 122)</t>
  </si>
  <si>
    <t>1. Neraspoređeni dobitak ranijih godina</t>
  </si>
  <si>
    <t>2. Neraspoređeni dobitak tekuće godine</t>
  </si>
  <si>
    <t>3. Neraspoređeni višak prihoda nad rashodima</t>
  </si>
  <si>
    <t>4. Neto prihod od samostalne djelatnosti</t>
  </si>
  <si>
    <t>IX - GUBITAK DO VISINE KAPITALA (124 + 125)</t>
  </si>
  <si>
    <t>1. Gubitak ranijih godina</t>
  </si>
  <si>
    <t>2. Gubitak tekuće godine</t>
  </si>
  <si>
    <t>B. REZERVISANJA, ODLOŽENE PORESKE OBAVEZE I RAZGRANIČENI PRIHODI (127 do 134)</t>
  </si>
  <si>
    <t>1. Rezervisanja za troškove u garantnom roku</t>
  </si>
  <si>
    <t>2. Rezervisanja za troškove obnavljanja prirodnih bogatstava</t>
  </si>
  <si>
    <t>3. Rezervisanja za zadržane kaucije i depozite</t>
  </si>
  <si>
    <t>4. Rezervisanja za troškove restrukturisanja</t>
  </si>
  <si>
    <t>5. Rezervisanja za naknade i beneficije zaposlenih</t>
  </si>
  <si>
    <t>6. Odložene poreske obaveze</t>
  </si>
  <si>
    <t>7. Razgraničeni prihodi i primljene donacije</t>
  </si>
  <si>
    <t>8. Ostala dugoročna rezervisanja</t>
  </si>
  <si>
    <t>V. OBAVEZE (136 + 144)</t>
  </si>
  <si>
    <t>I - DUGOROČNE OBAVEZE (137 do 143)</t>
  </si>
  <si>
    <t>1. Obaveze koje se mogu konvertovati u kapital</t>
  </si>
  <si>
    <t>2. Obaveze prema povezanim pravnim licima</t>
  </si>
  <si>
    <t>3. Obaveze po emitovanim dugoročnim hartijama od vrijednosti</t>
  </si>
  <si>
    <t>4. Dugoročni krediti</t>
  </si>
  <si>
    <t>5. Dugoročne obaveze po finansijskom lizingu</t>
  </si>
  <si>
    <t>6. Dugoročne obaveze po fer vrijednosti kroz bilans uspjeha</t>
  </si>
  <si>
    <t>7. Ostale dugoročne obaveze</t>
  </si>
  <si>
    <t>II - KRATKOROČNE OBAVEZE (145 + 150 + 156 + 157 + 158 + 159 + 160 + 161 + 162 + 163)</t>
  </si>
  <si>
    <t>1. Kratkoročne finansijske obaveze (146 do 149)</t>
  </si>
  <si>
    <t>a) Kratkoročni krediti i obaveze po emitovanim kratkoročnim hartijama od vrijednosti</t>
  </si>
  <si>
    <t>b) Dio dugoročnih finansijskih obaveza koji za plaćanje dospijeva u periodu do jedne godine</t>
  </si>
  <si>
    <t>v) Kratkoročne obaveze po fer vrijednosti kroz bilans uspjeha</t>
  </si>
  <si>
    <t>g) Ostale kratkoročne finansijske obaveze</t>
  </si>
  <si>
    <t>2. Obaveze iz poslovanja (151 do 155)</t>
  </si>
  <si>
    <t>a) Primljeni avansi, depoziti i kaucije</t>
  </si>
  <si>
    <t>b) Dobavljači - povezana pravna lica</t>
  </si>
  <si>
    <t>v) Dobavljači u zemlji</t>
  </si>
  <si>
    <t>g) Dobavljači iz inostranstva</t>
  </si>
  <si>
    <t>d) Ostale obaveze iz poslovanja</t>
  </si>
  <si>
    <t>3. Obaveze iz specifičnih poslova</t>
  </si>
  <si>
    <t>4. Obaveze za zarade i naknade zarada</t>
  </si>
  <si>
    <t>5. Druge obaveze</t>
  </si>
  <si>
    <t>6. Porez na dodatu vrijednost</t>
  </si>
  <si>
    <t>7. Obaveze za ostale poreze, doprinose i druge dažbine</t>
  </si>
  <si>
    <t>8. Obaveze za porez na dobitak</t>
  </si>
  <si>
    <t>9. Pasivna vremenska razgraničenja i kratkoročna rezervisanja</t>
  </si>
  <si>
    <t>10. Odložene poreske obaveze</t>
  </si>
  <si>
    <t>G. POSLOVNA PASIVA (101 + 126 + 135)</t>
  </si>
  <si>
    <t>D. VANBILANSNA PASIVA</t>
  </si>
  <si>
    <t>Đ. UKUPNA PASIVA (164 + 165)</t>
  </si>
  <si>
    <t>Napomena: Obrazac Bilansa stanja popunjava se na identičan način kao u programu Apifa, i to:</t>
  </si>
  <si>
    <t>1) Za Tekuću godinu - potrebno je upisati podatke za kolone "Bruto iznos" i "Ispravka vrijednosti", dok program sam računa neto vrijednost, te međuzbirove po pozicijama unutar iste grupe (horizontalno).</t>
  </si>
  <si>
    <t>2) Za Prethodnu godinu - potrebno je upisati podatke za neto iznose po pozicijama, dok program sam izračunava međuzbirove po pozicijama unutar iste grupe.</t>
  </si>
  <si>
    <t>Bilans uspjeha za 2015. godinu</t>
  </si>
  <si>
    <t>Neto</t>
  </si>
  <si>
    <t>I - POSLOVNI PRIHODI (202 + 206 + 210 + 211 - 212 + 213 - 214 + 215)</t>
  </si>
  <si>
    <t>1. Prihodi od prodaje robe (203 do 205)</t>
  </si>
  <si>
    <t>2. Prihodi od prodaje učinaka (207 do 209)</t>
  </si>
  <si>
    <t>6. Povećenje vrijednosti investicionih nekretnina i bioloških sredstava koja se ne amortizuju</t>
  </si>
  <si>
    <t>7. Smanjenje vrijednosti investicionih nekretnina i bioloških sredstava koja se ne amortizuju</t>
  </si>
  <si>
    <t>II - POSLOVNI RASHODI (217 + 218 + 219 + 222 + 223 + 226 + 227 + 228)</t>
  </si>
  <si>
    <t>1. Nabavna vrijednost prodate robe</t>
  </si>
  <si>
    <t>2. Troškovi materijala</t>
  </si>
  <si>
    <t>3. Troškovi zarada, naknada zarada i ostalih ličnih rashoda (220 + 221)</t>
  </si>
  <si>
    <t>a) Troškovi bruto zarada i bruto naknada zarada</t>
  </si>
  <si>
    <t>b) Ostali lični rashodi</t>
  </si>
  <si>
    <t>4. Troškovi proizvodnih usluga</t>
  </si>
  <si>
    <t>5. Troškovi amortizacije i rezervisanja (224 + 225)</t>
  </si>
  <si>
    <t>a) Troškovi amortizacije</t>
  </si>
  <si>
    <t>b) Troškovi rezervisanja</t>
  </si>
  <si>
    <t>6. Nematerijalni troškovi (bez poreza i doprinosa)</t>
  </si>
  <si>
    <t>7. Troškovi poreza</t>
  </si>
  <si>
    <t>8. Troškovi doprinosa</t>
  </si>
  <si>
    <t>B. POSLOVNI DOBITAK (201 - 216)</t>
  </si>
  <si>
    <t>V. POSLOVNI GUBITAK (216 - 201)</t>
  </si>
  <si>
    <t>I - FINANSIJSKI PRIHODI (232 do 237)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</si>
  <si>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</si>
  <si>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</si>
  <si>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</si>
  <si>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</si>
  <si>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dobitku zajedničkih ulaganja</t>
  </si>
  <si>
    <t>6. Ostali finansijski prihodi</t>
  </si>
  <si>
    <t>II - FINANSIJSKI RASHODI (239 do 243)</t>
  </si>
  <si>
    <t>1. Finansijski rashodi po osnovu odnosa povezanih pravnih lica</t>
  </si>
  <si>
    <t>2. Rashodi kamata</t>
  </si>
  <si>
    <t>3. Negativne kursne razlike</t>
  </si>
  <si>
    <t>4. Rashodi po osnovu valutne klauzule</t>
  </si>
  <si>
    <t>5. Ostali finansijski rashodi</t>
  </si>
  <si>
    <t>D. DOBITAK REDOVNE AKTIVNOSTI (229 + 231 - 238) ili (231 - 238 - 230)</t>
  </si>
  <si>
    <t>Đ. GUBITAK REDOVNE AKTIVNOSTI (230 + 238 - 231) ili (238 - 229 - 231)</t>
  </si>
  <si>
    <t>I - OSTALI PRIHODI (247 do 256)</t>
  </si>
  <si>
    <t>1. Dobici po osnovu prodaje nematerijalnih sredstava, nekretnina, postrojenja i opreme</t>
  </si>
  <si>
    <t>2. Dobici po osnovu prodaje investicionih nekretnina</t>
  </si>
  <si>
    <t>3. Dobici po osnovu prodaje bioloških sredstava</t>
  </si>
  <si>
    <t>4. Dobici po osnovu prodaje sredstava obustavljenog poslovanja</t>
  </si>
  <si>
    <t>5. Dobici po osnovu prodaje učešća u kapitalu i HOV</t>
  </si>
  <si>
    <t>6. Dobici po osnovu prodaje materijala</t>
  </si>
  <si>
    <t>7. Viškovi, izuzimajući viškove zaliha učinaka</t>
  </si>
  <si>
    <t>8. Naplaćena otpisana potraživanja</t>
  </si>
  <si>
    <t>9. Prihodi po osnovu ugovorene zaštite od rizika, koji ne ispunjavaju uslove da se iskažu u okviru revalorizacionih rezervi</t>
  </si>
  <si>
    <t>10. Prihodi od smanjenja obaveza, ukidanja neiskorišćenih dugoročnih rezervisanja i ostali nepomenuti prihodi</t>
  </si>
  <si>
    <t>II - OSTALI RASHODI (258 do 267)</t>
  </si>
  <si>
    <t>1. Gubici po osnovu prodaje i rashodovanja nematerijalnih sredstava, nekretnina, postrojenja i opreme</t>
  </si>
  <si>
    <t>2. Gubici po osnovu prodaje i rashodovanja investicionih nekretnina</t>
  </si>
  <si>
    <t>3. Gubici po osnovu prodaje i rashodovanja bioloških sredstava</t>
  </si>
  <si>
    <t>4. Gubici po osnovu prodaje sredstava obustavljenog poslovanja</t>
  </si>
  <si>
    <t>5. Gubici po osnovu prodaje učešća u kapitalu i HOV</t>
  </si>
  <si>
    <t>6. Gubici po osnovu prodatog materijala</t>
  </si>
  <si>
    <t>7. Manjkovi, izuzimajući manjkove zaliha učinaka</t>
  </si>
  <si>
    <t>8. Rashodi po osnovu zaštite od rizika koji ne ispunjavaju uslove da se iskažu u okviru revalorizacionih rezervi</t>
  </si>
  <si>
    <t>9. Rashodi po osnovu ispravke vrijednosti i otpisa potraživanja</t>
  </si>
  <si>
    <t>10. Rashodi po osnovu rashodovanja zaliha materijala i robe i ostali rashodi</t>
  </si>
  <si>
    <t>Ž. DOBITAK PO OSNOVU OSTALIH PRIHODA I RASHODA (246 - 257)</t>
  </si>
  <si>
    <t>Z. GUBITAK PO OSNOVU OSTALIH PRIHODA I RASHODA (257 - 246)</t>
  </si>
  <si>
    <t>I - PRIHODI OD USKLAĐIVANJA VRIJEDNOSTI IMOVINE (271 do 279)</t>
  </si>
  <si>
    <t>1. Prihodi od usklađivanja vrijednosti nematerijalnih sredstava</t>
  </si>
  <si>
    <t>2. Prihodi od usklađivanja vrijednosti nekretnina, postrojenja i opreme</t>
  </si>
  <si>
    <t>3. Prihodi od usklađivanja vrijednosti investicionih nekretnina za koje se obračunava amortizacija</t>
  </si>
  <si>
    <t>4. Prihodi od usklađivanja vrijednosti bioloških sredstava za koje se obračunava amortizacija</t>
  </si>
  <si>
    <t>5. Prihodi od usklađivanja vrijednosti dugoročnih finansijskih plasmana i finansijskih sredstava raspoloživih za prodaju</t>
  </si>
  <si>
    <t>6. Prihodi od usklađivanja vrijednosti zaliha materijala i robe</t>
  </si>
  <si>
    <t>7. Prihodi od usklađivanja vrijednosti kratkoročnih finansijskih plasmana</t>
  </si>
  <si>
    <t>8. Prihodi od usklađivanja vrijednosti kapitala (negativni Goodwill)</t>
  </si>
  <si>
    <t>9. Prihodi od usklađivanja vrijednosti ostale imovine</t>
  </si>
  <si>
    <t>II - RASHODI OD USKLAĐIVANJA VRIJEDNOSTI IMOVINE (281 do 289)</t>
  </si>
  <si>
    <t>1. Obezvrjeđenje nematerijalnih sredstava</t>
  </si>
  <si>
    <t>2. Obezvrjeđenje nekretnina, postrojenja i opreme</t>
  </si>
  <si>
    <t>3. Obezvrjeđenje investicionih nekretnina za koje se obračunava amortizacija</t>
  </si>
  <si>
    <t>4. Obezvrjeđenje bioloških sredstava za koja se obračunava amortizacija</t>
  </si>
  <si>
    <t>5. Obezvrjeđenje dugoročnih finansijskih plasmana i finansijskih sredstava raspoloživih za prodaju</t>
  </si>
  <si>
    <t>6. Obezvrjeđenje zaliha materijala i robe</t>
  </si>
  <si>
    <t>7. Obezvrjeđenje kratkoročnih finansijskih plasmana</t>
  </si>
  <si>
    <t>8. Obezvređenje potraživanja primjenom indirektne metode utvrđivanja otpisa potraživanja</t>
  </si>
  <si>
    <t>9. Obezvrjeđenje ostale imovine</t>
  </si>
  <si>
    <t>J. DOBITAK PO OSNOVU USKLAĐIVANJA VRIJEDNOSTI IMOVINE (270 - 280)</t>
  </si>
  <si>
    <t>K. GUBITAK PO OSNOVU USKLAĐIVANJA VRIJEDNOSTI IMOVINE (280 - 270)</t>
  </si>
  <si>
    <t>L. PRIHODI PO OSNOVU PROMJENE RAČUNOVODSTVENIH POLITIKA I ISPRAVKE GREŠAKA IZ RANIJIH GODINA</t>
  </si>
  <si>
    <t>LJ. RASHODI PO OSNOVU PROMJENE RAČUNOVODSTVENIH POLITIKA I ISPRAVKE GREŠAKA IZ RANIJIH GODINA</t>
  </si>
  <si>
    <t>1. Dobitak prije oporezivanja (244 + 268 + 290 + 292 - 293 - 245 - 269 - 291)</t>
  </si>
  <si>
    <t>2. Gubitak prije oporezivanja (245 + 269 + 291 + 293 - 292 - 244 - 268 - 290)</t>
  </si>
  <si>
    <t>1. Poreski rashodi perioda</t>
  </si>
  <si>
    <t>2. Odloženi poreski rashodi perioda</t>
  </si>
  <si>
    <t>3. Odloženi poreski prihodi perioda</t>
  </si>
  <si>
    <t>1. Neto dobitak tekuće godine (294 - 295 - 296 - 297 + 298)</t>
  </si>
  <si>
    <t>2. Neto gubitak tekuće godine (295 - 294 + 296 + 297 - 298)</t>
  </si>
  <si>
    <t>UKUPNI PRIHODI (201 + 231 + 246 + 270 + 292)</t>
  </si>
  <si>
    <t>UKUPNI RASHODI (216 + 238 + 257 + 280 + 293)</t>
  </si>
  <si>
    <t>O. MEĐUDIVIDENDE I DRUGI VIDOVI RASPODJELE DOBITKA U TOKU PERIODA</t>
  </si>
  <si>
    <t>Dio neto dobitka/gubitka koji pripada većinskim vlasnicima</t>
  </si>
  <si>
    <t>Dio neto dobitka/gubitka koji pripada manjinskim vlasnicima</t>
  </si>
  <si>
    <t>Obična zarada po akciji</t>
  </si>
  <si>
    <t>Razrijeđena zarada po akciji</t>
  </si>
  <si>
    <t>Prosječan broj zaposlenih po osnovu časova rada</t>
  </si>
  <si>
    <t>Prosječan broj zaposlenih po osnovu stanja na kraju mjeseca</t>
  </si>
  <si>
    <t>A. NETO DOBITAK ILI NETO GUBITAK PERIODA (299 ili 300)</t>
  </si>
  <si>
    <t>I - DOBICI UTVRĐENI DIREKTNO U KAPITALU (402 do 407)</t>
  </si>
  <si>
    <t>1. Dobici po osnovu smanjenja revalorizacionih rezervi na stalnim sredstvima, osim HOV raspoloživih za prodaju</t>
  </si>
  <si>
    <t>2. Dobici po osnovu promjene fer vrijednosti HOV raspoloživih za prodaju</t>
  </si>
  <si>
    <t>3. Dobici po osnovu prevođenja finansijskih izvještaja inostranog poslovanja</t>
  </si>
  <si>
    <t>4. Aktuarski dobici od planova definisanih primanja</t>
  </si>
  <si>
    <t>5. Efektivni dio dobitaka po osnovu zaštite od rizika gotovinskih tokova</t>
  </si>
  <si>
    <t>6. Ostali dobici utvrđeni direktno u kapitalu</t>
  </si>
  <si>
    <t>II - GUBICI UTVRĐENI DIREKTNO U KAPITALU (409 do 413)</t>
  </si>
  <si>
    <t>1. Gubici po osnovu promjene fer vrijednosti HOV raspoloživih za prodaju</t>
  </si>
  <si>
    <t>2. Gubici po osnovu prevođenja finansijskih izvještaja inostranog poslovanja</t>
  </si>
  <si>
    <t>3. Aktuarski gubici od planova definisanih primanja</t>
  </si>
  <si>
    <t>4. Efektivni dio gubitaka po osnovu zaštite od rizika gotovinskih tokova</t>
  </si>
  <si>
    <t>5. Ostali gubici utvrđeni direktno u kapitalu</t>
  </si>
  <si>
    <t>B. OSTALI DOBICI ILI GUBICI U PERIODU (401 - 408) ili (408 - 401)</t>
  </si>
  <si>
    <t>V. POREZ NA DOBITAK KOJI SE ODNOSI NA OSTALE DOBITKE I GUBITKE</t>
  </si>
  <si>
    <t>G. NETO REZULTAT PO OSNOVU OSTALIH DOBITAKA I GUBITAKA U PERIODU (414 ± 415)</t>
  </si>
  <si>
    <t>I - UKUPAN NETO DOBITAK U OBRAČUNSKOM PERIODU (400 ± 416)</t>
  </si>
  <si>
    <t>II - UKUPAN NETO GUBITAK U OBRAČUNSKOM PERIODU (400 ± 416)</t>
  </si>
  <si>
    <t>Napomena: Obrazac Bilansa uspjeha popunjava se na identičan način kao u programu Apifa, i to:</t>
  </si>
  <si>
    <t>1) Za Tekuću godinu - potrebno je upisati podatke za neto iznose po pozicijama, dok program sam izračunava međuzbirove po pozicijama unutar iste grupe.</t>
  </si>
  <si>
    <t>0,5 до 2</t>
  </si>
  <si>
    <t>5 до 10</t>
  </si>
  <si>
    <t>1 до 5</t>
  </si>
  <si>
    <t>Pozicija iz FI</t>
  </si>
  <si>
    <t>Određivanje materijalnosti</t>
  </si>
  <si>
    <t>Vrijednost iz FI</t>
  </si>
  <si>
    <t>Stalna sredstva</t>
  </si>
  <si>
    <t>Obrtna sredstva</t>
  </si>
  <si>
    <t>Kapital</t>
  </si>
  <si>
    <t>Tekuće obaveze</t>
  </si>
  <si>
    <t>Poslovni prihod</t>
  </si>
  <si>
    <t>Neto dobitak/gubitak</t>
  </si>
  <si>
    <t>PROCJENJENA MATERIJALNOST</t>
  </si>
  <si>
    <t>ZAOKRUŽENO</t>
  </si>
  <si>
    <t>Preporučeni %</t>
  </si>
  <si>
    <t>Odabrani %</t>
  </si>
  <si>
    <t>Napomena</t>
  </si>
  <si>
    <t>Početna materijalnost</t>
  </si>
  <si>
    <t>Poračunata materijalnost</t>
  </si>
  <si>
    <t>Osnova za obračun materijalnosti</t>
  </si>
  <si>
    <t xml:space="preserve">Napomena: U tabeli je dozvoljeno korigovati postotak početne materijalnosti, dok se osnova za obračun automatski preuzima iz finansijskih izvještaja. </t>
  </si>
  <si>
    <t>Određivanje materijalnosti - po pozicijama finansijskih izvještaja (Bilans stanja)</t>
  </si>
  <si>
    <t>A. STALNA SREDSTVA  (002 + 008 + 015 + 021 + 030)</t>
  </si>
  <si>
    <t>Proračunata materijalnost</t>
  </si>
  <si>
    <t>Na osnovu pristupa izloženog u knjizi Hejs R. i drugi, Principi revizije – međunarodna perspektiva, Savez računovođa i revizora Republike Srpske, Banja Luka 2002,  procjena materijalnosti je data u narednom tabelarnom pregledu:</t>
  </si>
  <si>
    <r>
      <t xml:space="preserve">Napomena: U tabeli je potrebno korigovati </t>
    </r>
    <r>
      <rPr>
        <b/>
        <sz val="11"/>
        <color theme="1"/>
        <rFont val="Calibri"/>
        <family val="2"/>
        <charset val="238"/>
        <scheme val="minor"/>
      </rPr>
      <t>Odabrani %</t>
    </r>
    <r>
      <rPr>
        <sz val="11"/>
        <color theme="1"/>
        <rFont val="Calibri"/>
        <family val="2"/>
        <scheme val="minor"/>
      </rPr>
      <t xml:space="preserve"> materijalnosti, dok se ostali podaci popunjavaju automatski.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</si>
</sst>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3" fontId="3" fillId="6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3" fontId="4" fillId="6" borderId="1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3" fontId="3" fillId="3" borderId="7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3" fontId="3" fillId="8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3" fontId="4" fillId="9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vertical="center" wrapText="1"/>
    </xf>
    <xf numFmtId="3" fontId="0" fillId="0" borderId="0" xfId="0" applyNumberFormat="1"/>
    <xf numFmtId="0" fontId="3" fillId="5" borderId="10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vertical="center" wrapText="1"/>
      <protection hidden="1"/>
    </xf>
    <xf numFmtId="3" fontId="3" fillId="6" borderId="1" xfId="0" applyNumberFormat="1" applyFont="1" applyFill="1" applyBorder="1" applyAlignment="1" applyProtection="1">
      <alignment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vertical="center" wrapText="1"/>
      <protection hidden="1"/>
    </xf>
    <xf numFmtId="3" fontId="3" fillId="7" borderId="1" xfId="0" applyNumberFormat="1" applyFont="1" applyFill="1" applyBorder="1" applyAlignment="1" applyProtection="1">
      <alignment vertical="center" wrapText="1"/>
      <protection hidden="1"/>
    </xf>
    <xf numFmtId="3" fontId="4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10" fillId="9" borderId="1" xfId="0" applyNumberFormat="1" applyFont="1" applyFill="1" applyBorder="1"/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11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14" fillId="4" borderId="12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nRepBalance.aspx?code=tlkm&amp;type=1&amp;year=2015&amp;semiannual=0_1" preserveFormatting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nRepBalance.aspx?code=tlkm&amp;type=2&amp;year=2015&amp;semiannual=0" preserveFormatting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FinRepBalance.aspx?code=tlkm&amp;type=1&amp;year=2015&amp;semiannual=0_1" preserveFormatting="0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109" workbookViewId="0">
      <selection sqref="A1:F135"/>
    </sheetView>
  </sheetViews>
  <sheetFormatPr defaultRowHeight="15" x14ac:dyDescent="0.25"/>
  <cols>
    <col min="1" max="1" width="5.42578125" style="30" customWidth="1"/>
    <col min="2" max="2" width="90.140625" customWidth="1"/>
    <col min="3" max="3" width="12.28515625" style="32" customWidth="1"/>
    <col min="4" max="4" width="12.28515625" style="32" bestFit="1" customWidth="1"/>
    <col min="5" max="5" width="10.85546875" style="32" customWidth="1"/>
    <col min="6" max="6" width="10.85546875" style="32" bestFit="1" customWidth="1"/>
    <col min="7" max="7" width="10.42578125" customWidth="1"/>
  </cols>
  <sheetData>
    <row r="1" spans="1:6" s="1" customFormat="1" ht="15.75" x14ac:dyDescent="0.25">
      <c r="A1" s="66" t="s">
        <v>12</v>
      </c>
      <c r="B1" s="67"/>
      <c r="C1" s="68" t="s">
        <v>0</v>
      </c>
      <c r="D1" s="69"/>
      <c r="E1" s="70"/>
      <c r="F1" s="71" t="s">
        <v>1</v>
      </c>
    </row>
    <row r="2" spans="1:6" s="1" customFormat="1" x14ac:dyDescent="0.25">
      <c r="A2" s="72" t="s">
        <v>13</v>
      </c>
      <c r="B2" s="73" t="s">
        <v>14</v>
      </c>
      <c r="C2" s="74" t="s">
        <v>15</v>
      </c>
      <c r="D2" s="75" t="s">
        <v>16</v>
      </c>
      <c r="E2" s="74" t="s">
        <v>17</v>
      </c>
      <c r="F2" s="71"/>
    </row>
    <row r="3" spans="1:6" s="1" customFormat="1" x14ac:dyDescent="0.25">
      <c r="A3" s="72"/>
      <c r="B3" s="73"/>
      <c r="C3" s="74"/>
      <c r="D3" s="75"/>
      <c r="E3" s="74"/>
      <c r="F3" s="2" t="s">
        <v>17</v>
      </c>
    </row>
    <row r="4" spans="1:6" x14ac:dyDescent="0.25">
      <c r="A4" s="3">
        <v>1</v>
      </c>
      <c r="B4" s="4" t="s">
        <v>18</v>
      </c>
      <c r="C4" s="5">
        <f>C5+C11+C18+C24+C33</f>
        <v>1769503774</v>
      </c>
      <c r="D4" s="5">
        <f>D5+D11+D18+D24+D33</f>
        <v>1068587862</v>
      </c>
      <c r="E4" s="5">
        <f>C4-D4</f>
        <v>700915912</v>
      </c>
      <c r="F4" s="5">
        <f>F5+F11+F18+F24+F33</f>
        <v>680947378</v>
      </c>
    </row>
    <row r="5" spans="1:6" x14ac:dyDescent="0.25">
      <c r="A5" s="6">
        <v>2</v>
      </c>
      <c r="B5" s="7" t="s">
        <v>19</v>
      </c>
      <c r="C5" s="8">
        <f>SUM(C6:C10)</f>
        <v>227013803</v>
      </c>
      <c r="D5" s="8">
        <f>SUM(D6:D10)</f>
        <v>142454384</v>
      </c>
      <c r="E5" s="8">
        <f>C5-D5</f>
        <v>84559419</v>
      </c>
      <c r="F5" s="8">
        <f>SUM(F6:F10)</f>
        <v>64834509</v>
      </c>
    </row>
    <row r="6" spans="1:6" x14ac:dyDescent="0.25">
      <c r="A6" s="9">
        <v>3</v>
      </c>
      <c r="B6" s="10" t="s">
        <v>20</v>
      </c>
      <c r="C6" s="11"/>
      <c r="D6" s="11"/>
      <c r="E6" s="11">
        <f>C6-D6</f>
        <v>0</v>
      </c>
      <c r="F6" s="11"/>
    </row>
    <row r="7" spans="1:6" x14ac:dyDescent="0.25">
      <c r="A7" s="9">
        <v>4</v>
      </c>
      <c r="B7" s="10" t="s">
        <v>21</v>
      </c>
      <c r="C7" s="11">
        <v>147774853</v>
      </c>
      <c r="D7" s="11">
        <v>103958660</v>
      </c>
      <c r="E7" s="11">
        <f t="shared" ref="E7:E10" si="0">C7-D7</f>
        <v>43816193</v>
      </c>
      <c r="F7" s="11">
        <v>52926769</v>
      </c>
    </row>
    <row r="8" spans="1:6" x14ac:dyDescent="0.25">
      <c r="A8" s="9">
        <v>5</v>
      </c>
      <c r="B8" s="10" t="s">
        <v>22</v>
      </c>
      <c r="C8" s="11"/>
      <c r="D8" s="11"/>
      <c r="E8" s="11">
        <f t="shared" si="0"/>
        <v>0</v>
      </c>
      <c r="F8" s="11"/>
    </row>
    <row r="9" spans="1:6" x14ac:dyDescent="0.25">
      <c r="A9" s="9">
        <v>6</v>
      </c>
      <c r="B9" s="10" t="s">
        <v>23</v>
      </c>
      <c r="C9" s="11">
        <v>54247611</v>
      </c>
      <c r="D9" s="11">
        <v>38495724</v>
      </c>
      <c r="E9" s="11">
        <f t="shared" si="0"/>
        <v>15751887</v>
      </c>
      <c r="F9" s="11">
        <v>11907740</v>
      </c>
    </row>
    <row r="10" spans="1:6" x14ac:dyDescent="0.25">
      <c r="A10" s="9">
        <v>7</v>
      </c>
      <c r="B10" s="10" t="s">
        <v>24</v>
      </c>
      <c r="C10" s="11">
        <v>24991339</v>
      </c>
      <c r="D10" s="11"/>
      <c r="E10" s="11">
        <f t="shared" si="0"/>
        <v>24991339</v>
      </c>
      <c r="F10" s="11"/>
    </row>
    <row r="11" spans="1:6" x14ac:dyDescent="0.25">
      <c r="A11" s="6">
        <v>8</v>
      </c>
      <c r="B11" s="7" t="s">
        <v>25</v>
      </c>
      <c r="C11" s="8">
        <f>SUM(C12:C17)</f>
        <v>1417447085</v>
      </c>
      <c r="D11" s="8">
        <f>SUM(D12:D17)</f>
        <v>926086465</v>
      </c>
      <c r="E11" s="8">
        <f>C11-D11</f>
        <v>491360620</v>
      </c>
      <c r="F11" s="8">
        <f>SUM(F12:F17)</f>
        <v>498616224</v>
      </c>
    </row>
    <row r="12" spans="1:6" x14ac:dyDescent="0.25">
      <c r="A12" s="9">
        <v>9</v>
      </c>
      <c r="B12" s="10" t="s">
        <v>26</v>
      </c>
      <c r="C12" s="11">
        <v>1461347</v>
      </c>
      <c r="D12" s="11"/>
      <c r="E12" s="11">
        <f>C12-D12</f>
        <v>1461347</v>
      </c>
      <c r="F12" s="11">
        <v>1380857</v>
      </c>
    </row>
    <row r="13" spans="1:6" x14ac:dyDescent="0.25">
      <c r="A13" s="9">
        <v>10</v>
      </c>
      <c r="B13" s="10" t="s">
        <v>27</v>
      </c>
      <c r="C13" s="11">
        <v>638435927</v>
      </c>
      <c r="D13" s="11">
        <v>445397496</v>
      </c>
      <c r="E13" s="11">
        <f t="shared" ref="E13:E17" si="1">C13-D13</f>
        <v>193038431</v>
      </c>
      <c r="F13" s="11">
        <v>197458147</v>
      </c>
    </row>
    <row r="14" spans="1:6" x14ac:dyDescent="0.25">
      <c r="A14" s="9">
        <v>11</v>
      </c>
      <c r="B14" s="10" t="s">
        <v>28</v>
      </c>
      <c r="C14" s="11">
        <v>676999863</v>
      </c>
      <c r="D14" s="11">
        <v>477925098</v>
      </c>
      <c r="E14" s="11">
        <f t="shared" si="1"/>
        <v>199074765</v>
      </c>
      <c r="F14" s="11">
        <v>155337638</v>
      </c>
    </row>
    <row r="15" spans="1:6" x14ac:dyDescent="0.25">
      <c r="A15" s="9">
        <v>12</v>
      </c>
      <c r="B15" s="10" t="s">
        <v>29</v>
      </c>
      <c r="C15" s="11"/>
      <c r="D15" s="11"/>
      <c r="E15" s="11">
        <f t="shared" si="1"/>
        <v>0</v>
      </c>
      <c r="F15" s="11"/>
    </row>
    <row r="16" spans="1:6" x14ac:dyDescent="0.25">
      <c r="A16" s="9">
        <v>13</v>
      </c>
      <c r="B16" s="10" t="s">
        <v>30</v>
      </c>
      <c r="C16" s="11">
        <v>3309433</v>
      </c>
      <c r="D16" s="11">
        <v>2737003</v>
      </c>
      <c r="E16" s="11">
        <f t="shared" si="1"/>
        <v>572430</v>
      </c>
      <c r="F16" s="11">
        <v>241629</v>
      </c>
    </row>
    <row r="17" spans="1:6" x14ac:dyDescent="0.25">
      <c r="A17" s="9">
        <v>14</v>
      </c>
      <c r="B17" s="10" t="s">
        <v>31</v>
      </c>
      <c r="C17" s="11">
        <v>97240515</v>
      </c>
      <c r="D17" s="11">
        <v>26868</v>
      </c>
      <c r="E17" s="11">
        <f t="shared" si="1"/>
        <v>97213647</v>
      </c>
      <c r="F17" s="11">
        <v>144197953</v>
      </c>
    </row>
    <row r="18" spans="1:6" x14ac:dyDescent="0.25">
      <c r="A18" s="6">
        <v>15</v>
      </c>
      <c r="B18" s="7" t="s">
        <v>32</v>
      </c>
      <c r="C18" s="8">
        <f>SUM(C19:C23)</f>
        <v>31471</v>
      </c>
      <c r="D18" s="8">
        <f>SUM(D19:D23)</f>
        <v>7290</v>
      </c>
      <c r="E18" s="8">
        <f>C18-D18</f>
        <v>24181</v>
      </c>
      <c r="F18" s="8">
        <f>SUM(F19:F23)</f>
        <v>24181</v>
      </c>
    </row>
    <row r="19" spans="1:6" x14ac:dyDescent="0.25">
      <c r="A19" s="9">
        <v>16</v>
      </c>
      <c r="B19" s="10" t="s">
        <v>33</v>
      </c>
      <c r="C19" s="11"/>
      <c r="D19" s="11"/>
      <c r="E19" s="11">
        <f>C19-D19</f>
        <v>0</v>
      </c>
      <c r="F19" s="11"/>
    </row>
    <row r="20" spans="1:6" x14ac:dyDescent="0.25">
      <c r="A20" s="9">
        <v>17</v>
      </c>
      <c r="B20" s="10" t="s">
        <v>34</v>
      </c>
      <c r="C20" s="11"/>
      <c r="D20" s="11"/>
      <c r="E20" s="11">
        <f t="shared" ref="E20:E23" si="2">C20-D20</f>
        <v>0</v>
      </c>
      <c r="F20" s="11"/>
    </row>
    <row r="21" spans="1:6" x14ac:dyDescent="0.25">
      <c r="A21" s="9">
        <v>18</v>
      </c>
      <c r="B21" s="10" t="s">
        <v>35</v>
      </c>
      <c r="C21" s="11"/>
      <c r="D21" s="11"/>
      <c r="E21" s="11">
        <f t="shared" si="2"/>
        <v>0</v>
      </c>
      <c r="F21" s="11"/>
    </row>
    <row r="22" spans="1:6" x14ac:dyDescent="0.25">
      <c r="A22" s="9">
        <v>19</v>
      </c>
      <c r="B22" s="10" t="s">
        <v>36</v>
      </c>
      <c r="C22" s="11">
        <v>31471</v>
      </c>
      <c r="D22" s="11">
        <v>7290</v>
      </c>
      <c r="E22" s="11">
        <f t="shared" si="2"/>
        <v>24181</v>
      </c>
      <c r="F22" s="11">
        <v>24181</v>
      </c>
    </row>
    <row r="23" spans="1:6" x14ac:dyDescent="0.25">
      <c r="A23" s="9">
        <v>20</v>
      </c>
      <c r="B23" s="10" t="s">
        <v>37</v>
      </c>
      <c r="C23" s="11"/>
      <c r="D23" s="11"/>
      <c r="E23" s="11">
        <f t="shared" si="2"/>
        <v>0</v>
      </c>
      <c r="F23" s="11"/>
    </row>
    <row r="24" spans="1:6" x14ac:dyDescent="0.25">
      <c r="A24" s="6">
        <v>21</v>
      </c>
      <c r="B24" s="7" t="s">
        <v>38</v>
      </c>
      <c r="C24" s="8">
        <f>SUM(C25:C32)</f>
        <v>124484041</v>
      </c>
      <c r="D24" s="8">
        <f>SUM(D25:D32)</f>
        <v>39723</v>
      </c>
      <c r="E24" s="8">
        <f>C24-D24</f>
        <v>124444318</v>
      </c>
      <c r="F24" s="8">
        <f>SUM(F25:F32)</f>
        <v>116990844</v>
      </c>
    </row>
    <row r="25" spans="1:6" x14ac:dyDescent="0.25">
      <c r="A25" s="9">
        <v>22</v>
      </c>
      <c r="B25" s="10" t="s">
        <v>39</v>
      </c>
      <c r="C25" s="11">
        <v>31208690</v>
      </c>
      <c r="D25" s="11"/>
      <c r="E25" s="11">
        <f>C25-D25</f>
        <v>31208690</v>
      </c>
      <c r="F25" s="11">
        <v>25341200</v>
      </c>
    </row>
    <row r="26" spans="1:6" x14ac:dyDescent="0.25">
      <c r="A26" s="9">
        <v>23</v>
      </c>
      <c r="B26" s="10" t="s">
        <v>40</v>
      </c>
      <c r="C26" s="11">
        <v>74563739</v>
      </c>
      <c r="D26" s="11"/>
      <c r="E26" s="11">
        <f t="shared" ref="E26:E32" si="3">C26-D26</f>
        <v>74563739</v>
      </c>
      <c r="F26" s="11">
        <v>57939184</v>
      </c>
    </row>
    <row r="27" spans="1:6" x14ac:dyDescent="0.25">
      <c r="A27" s="9">
        <v>24</v>
      </c>
      <c r="B27" s="10" t="s">
        <v>41</v>
      </c>
      <c r="C27" s="11"/>
      <c r="D27" s="11"/>
      <c r="E27" s="11">
        <f t="shared" si="3"/>
        <v>0</v>
      </c>
      <c r="F27" s="11"/>
    </row>
    <row r="28" spans="1:6" x14ac:dyDescent="0.25">
      <c r="A28" s="9">
        <v>25</v>
      </c>
      <c r="B28" s="10" t="s">
        <v>42</v>
      </c>
      <c r="C28" s="11">
        <v>97962</v>
      </c>
      <c r="D28" s="11">
        <v>18471</v>
      </c>
      <c r="E28" s="11">
        <f t="shared" si="3"/>
        <v>79491</v>
      </c>
      <c r="F28" s="11">
        <v>106406</v>
      </c>
    </row>
    <row r="29" spans="1:6" x14ac:dyDescent="0.25">
      <c r="A29" s="9">
        <v>26</v>
      </c>
      <c r="B29" s="10" t="s">
        <v>43</v>
      </c>
      <c r="C29" s="11"/>
      <c r="D29" s="11"/>
      <c r="E29" s="11">
        <f t="shared" si="3"/>
        <v>0</v>
      </c>
      <c r="F29" s="11"/>
    </row>
    <row r="30" spans="1:6" x14ac:dyDescent="0.25">
      <c r="A30" s="9">
        <v>27</v>
      </c>
      <c r="B30" s="10" t="s">
        <v>44</v>
      </c>
      <c r="C30" s="11">
        <v>27000</v>
      </c>
      <c r="D30" s="11">
        <v>21252</v>
      </c>
      <c r="E30" s="11">
        <f t="shared" si="3"/>
        <v>5748</v>
      </c>
      <c r="F30" s="11">
        <v>6574</v>
      </c>
    </row>
    <row r="31" spans="1:6" x14ac:dyDescent="0.25">
      <c r="A31" s="9">
        <v>28</v>
      </c>
      <c r="B31" s="10" t="s">
        <v>45</v>
      </c>
      <c r="C31" s="11">
        <v>86650</v>
      </c>
      <c r="D31" s="11"/>
      <c r="E31" s="11">
        <f t="shared" si="3"/>
        <v>86650</v>
      </c>
      <c r="F31" s="11">
        <v>97480</v>
      </c>
    </row>
    <row r="32" spans="1:6" x14ac:dyDescent="0.25">
      <c r="A32" s="9">
        <v>29</v>
      </c>
      <c r="B32" s="10" t="s">
        <v>46</v>
      </c>
      <c r="C32" s="11">
        <v>18500000</v>
      </c>
      <c r="D32" s="11"/>
      <c r="E32" s="11">
        <f t="shared" si="3"/>
        <v>18500000</v>
      </c>
      <c r="F32" s="11">
        <v>33500000</v>
      </c>
    </row>
    <row r="33" spans="1:6" x14ac:dyDescent="0.25">
      <c r="A33" s="6">
        <v>30</v>
      </c>
      <c r="B33" s="7" t="s">
        <v>47</v>
      </c>
      <c r="C33" s="8">
        <v>527374</v>
      </c>
      <c r="D33" s="8"/>
      <c r="E33" s="8">
        <f>C33-D33</f>
        <v>527374</v>
      </c>
      <c r="F33" s="8">
        <v>481620</v>
      </c>
    </row>
    <row r="34" spans="1:6" x14ac:dyDescent="0.25">
      <c r="A34" s="3">
        <v>31</v>
      </c>
      <c r="B34" s="4" t="s">
        <v>48</v>
      </c>
      <c r="C34" s="5">
        <f>C35+C42+C64</f>
        <v>212777076</v>
      </c>
      <c r="D34" s="5">
        <f>D35+D42+D64</f>
        <v>53520922</v>
      </c>
      <c r="E34" s="5">
        <f>C34-D34</f>
        <v>159256154</v>
      </c>
      <c r="F34" s="5">
        <f>F35+F42+F64</f>
        <v>178565118</v>
      </c>
    </row>
    <row r="35" spans="1:6" x14ac:dyDescent="0.25">
      <c r="A35" s="6">
        <v>32</v>
      </c>
      <c r="B35" s="7" t="s">
        <v>49</v>
      </c>
      <c r="C35" s="8">
        <f>SUM(C36:C41)</f>
        <v>27986777</v>
      </c>
      <c r="D35" s="8">
        <f>SUM(D36:D41)</f>
        <v>2928291</v>
      </c>
      <c r="E35" s="8">
        <f>C35-D35</f>
        <v>25058486</v>
      </c>
      <c r="F35" s="8">
        <f>SUM(F36:F41)</f>
        <v>22057838</v>
      </c>
    </row>
    <row r="36" spans="1:6" x14ac:dyDescent="0.25">
      <c r="A36" s="9">
        <v>33</v>
      </c>
      <c r="B36" s="10" t="s">
        <v>50</v>
      </c>
      <c r="C36" s="11">
        <v>26375178</v>
      </c>
      <c r="D36" s="11">
        <v>2787350</v>
      </c>
      <c r="E36" s="11">
        <f>C36-D36</f>
        <v>23587828</v>
      </c>
      <c r="F36" s="11">
        <v>20769626</v>
      </c>
    </row>
    <row r="37" spans="1:6" x14ac:dyDescent="0.25">
      <c r="A37" s="9">
        <v>34</v>
      </c>
      <c r="B37" s="10" t="s">
        <v>51</v>
      </c>
      <c r="C37" s="11"/>
      <c r="D37" s="11"/>
      <c r="E37" s="11">
        <f t="shared" ref="E37:E41" si="4">C37-D37</f>
        <v>0</v>
      </c>
      <c r="F37" s="11"/>
    </row>
    <row r="38" spans="1:6" x14ac:dyDescent="0.25">
      <c r="A38" s="9">
        <v>35</v>
      </c>
      <c r="B38" s="10" t="s">
        <v>52</v>
      </c>
      <c r="C38" s="11"/>
      <c r="D38" s="11"/>
      <c r="E38" s="11">
        <f t="shared" si="4"/>
        <v>0</v>
      </c>
      <c r="F38" s="11"/>
    </row>
    <row r="39" spans="1:6" x14ac:dyDescent="0.25">
      <c r="A39" s="9">
        <v>36</v>
      </c>
      <c r="B39" s="10" t="s">
        <v>53</v>
      </c>
      <c r="C39" s="11">
        <v>365504</v>
      </c>
      <c r="D39" s="11">
        <v>140941</v>
      </c>
      <c r="E39" s="11">
        <f t="shared" si="4"/>
        <v>224563</v>
      </c>
      <c r="F39" s="11">
        <v>230092</v>
      </c>
    </row>
    <row r="40" spans="1:6" x14ac:dyDescent="0.25">
      <c r="A40" s="9">
        <v>37</v>
      </c>
      <c r="B40" s="10" t="s">
        <v>54</v>
      </c>
      <c r="C40" s="11"/>
      <c r="D40" s="11"/>
      <c r="E40" s="11">
        <f t="shared" si="4"/>
        <v>0</v>
      </c>
      <c r="F40" s="11">
        <v>80000</v>
      </c>
    </row>
    <row r="41" spans="1:6" x14ac:dyDescent="0.25">
      <c r="A41" s="9">
        <v>38</v>
      </c>
      <c r="B41" s="10" t="s">
        <v>55</v>
      </c>
      <c r="C41" s="11">
        <v>1246095</v>
      </c>
      <c r="D41" s="11"/>
      <c r="E41" s="11">
        <f t="shared" si="4"/>
        <v>1246095</v>
      </c>
      <c r="F41" s="11">
        <v>978120</v>
      </c>
    </row>
    <row r="42" spans="1:6" x14ac:dyDescent="0.25">
      <c r="A42" s="6">
        <v>39</v>
      </c>
      <c r="B42" s="7" t="s">
        <v>56</v>
      </c>
      <c r="C42" s="8">
        <f>C43+C50+C59+C62+C63</f>
        <v>184790299</v>
      </c>
      <c r="D42" s="8">
        <f>D43+D50+D59+D62+D63</f>
        <v>50592631</v>
      </c>
      <c r="E42" s="8">
        <f>C42-D42</f>
        <v>134197668</v>
      </c>
      <c r="F42" s="8">
        <f>F43+F50+F59+F62+F63</f>
        <v>156507280</v>
      </c>
    </row>
    <row r="43" spans="1:6" x14ac:dyDescent="0.25">
      <c r="A43" s="12">
        <v>40</v>
      </c>
      <c r="B43" s="13" t="s">
        <v>57</v>
      </c>
      <c r="C43" s="14">
        <f>SUM(C44:C49)</f>
        <v>102317122</v>
      </c>
      <c r="D43" s="14">
        <f>SUM(D44:D49)</f>
        <v>50592631</v>
      </c>
      <c r="E43" s="14">
        <f>C43-D43</f>
        <v>51724491</v>
      </c>
      <c r="F43" s="14">
        <f>SUM(F44:F49)</f>
        <v>47626507</v>
      </c>
    </row>
    <row r="44" spans="1:6" x14ac:dyDescent="0.25">
      <c r="A44" s="9">
        <v>41</v>
      </c>
      <c r="B44" s="10" t="s">
        <v>58</v>
      </c>
      <c r="C44" s="11">
        <v>3182199</v>
      </c>
      <c r="D44" s="11"/>
      <c r="E44" s="11">
        <f t="shared" ref="E44:E49" si="5">C44-D44</f>
        <v>3182199</v>
      </c>
      <c r="F44" s="11">
        <v>2870115</v>
      </c>
    </row>
    <row r="45" spans="1:6" x14ac:dyDescent="0.25">
      <c r="A45" s="9">
        <v>42</v>
      </c>
      <c r="B45" s="10" t="s">
        <v>59</v>
      </c>
      <c r="C45" s="11">
        <v>44159967</v>
      </c>
      <c r="D45" s="11">
        <v>4528838</v>
      </c>
      <c r="E45" s="11">
        <f t="shared" si="5"/>
        <v>39631129</v>
      </c>
      <c r="F45" s="11">
        <v>39594413</v>
      </c>
    </row>
    <row r="46" spans="1:6" x14ac:dyDescent="0.25">
      <c r="A46" s="9">
        <v>43</v>
      </c>
      <c r="B46" s="10" t="s">
        <v>60</v>
      </c>
      <c r="C46" s="11">
        <v>6697230</v>
      </c>
      <c r="D46" s="11">
        <v>213817</v>
      </c>
      <c r="E46" s="11">
        <f t="shared" si="5"/>
        <v>6483413</v>
      </c>
      <c r="F46" s="11">
        <v>3839071</v>
      </c>
    </row>
    <row r="47" spans="1:6" x14ac:dyDescent="0.25">
      <c r="A47" s="9">
        <v>44</v>
      </c>
      <c r="B47" s="10" t="s">
        <v>61</v>
      </c>
      <c r="C47" s="11">
        <v>44968746</v>
      </c>
      <c r="D47" s="11">
        <v>44887391</v>
      </c>
      <c r="E47" s="11">
        <f t="shared" si="5"/>
        <v>81355</v>
      </c>
      <c r="F47" s="11">
        <v>74300</v>
      </c>
    </row>
    <row r="48" spans="1:6" x14ac:dyDescent="0.25">
      <c r="A48" s="9">
        <v>45</v>
      </c>
      <c r="B48" s="10" t="s">
        <v>62</v>
      </c>
      <c r="C48" s="11">
        <v>111164</v>
      </c>
      <c r="D48" s="11">
        <v>42829</v>
      </c>
      <c r="E48" s="11">
        <f t="shared" si="5"/>
        <v>68335</v>
      </c>
      <c r="F48" s="11">
        <v>113429</v>
      </c>
    </row>
    <row r="49" spans="1:6" x14ac:dyDescent="0.25">
      <c r="A49" s="9">
        <v>46</v>
      </c>
      <c r="B49" s="10" t="s">
        <v>63</v>
      </c>
      <c r="C49" s="11">
        <v>3197816</v>
      </c>
      <c r="D49" s="11">
        <v>919756</v>
      </c>
      <c r="E49" s="11">
        <f t="shared" si="5"/>
        <v>2278060</v>
      </c>
      <c r="F49" s="11">
        <v>1135179</v>
      </c>
    </row>
    <row r="50" spans="1:6" x14ac:dyDescent="0.25">
      <c r="A50" s="12">
        <v>47</v>
      </c>
      <c r="B50" s="13" t="s">
        <v>64</v>
      </c>
      <c r="C50" s="14">
        <f>SUM(C51:C58)</f>
        <v>15724736</v>
      </c>
      <c r="D50" s="14">
        <f>SUM(D51:D58)</f>
        <v>0</v>
      </c>
      <c r="E50" s="14">
        <f>C50-D50</f>
        <v>15724736</v>
      </c>
      <c r="F50" s="14">
        <f>SUM(F51:F58)</f>
        <v>5575891</v>
      </c>
    </row>
    <row r="51" spans="1:6" x14ac:dyDescent="0.25">
      <c r="A51" s="9">
        <v>48</v>
      </c>
      <c r="B51" s="10" t="s">
        <v>65</v>
      </c>
      <c r="C51" s="11">
        <v>645000</v>
      </c>
      <c r="D51" s="11"/>
      <c r="E51" s="11">
        <f>C51-D51</f>
        <v>645000</v>
      </c>
      <c r="F51" s="11"/>
    </row>
    <row r="52" spans="1:6" x14ac:dyDescent="0.25">
      <c r="A52" s="9">
        <v>49</v>
      </c>
      <c r="B52" s="10" t="s">
        <v>66</v>
      </c>
      <c r="C52" s="11"/>
      <c r="D52" s="11"/>
      <c r="E52" s="11">
        <f t="shared" ref="E52:E58" si="6">C52-D52</f>
        <v>0</v>
      </c>
      <c r="F52" s="11"/>
    </row>
    <row r="53" spans="1:6" x14ac:dyDescent="0.25">
      <c r="A53" s="9">
        <v>50</v>
      </c>
      <c r="B53" s="10" t="s">
        <v>67</v>
      </c>
      <c r="C53" s="11"/>
      <c r="D53" s="11"/>
      <c r="E53" s="11">
        <f t="shared" si="6"/>
        <v>0</v>
      </c>
      <c r="F53" s="11"/>
    </row>
    <row r="54" spans="1:6" x14ac:dyDescent="0.25">
      <c r="A54" s="9">
        <v>51</v>
      </c>
      <c r="B54" s="10" t="s">
        <v>68</v>
      </c>
      <c r="C54" s="11">
        <v>79736</v>
      </c>
      <c r="D54" s="11"/>
      <c r="E54" s="11">
        <f t="shared" si="6"/>
        <v>79736</v>
      </c>
      <c r="F54" s="11">
        <v>75891</v>
      </c>
    </row>
    <row r="55" spans="1:6" x14ac:dyDescent="0.25">
      <c r="A55" s="9">
        <v>52</v>
      </c>
      <c r="B55" s="10" t="s">
        <v>69</v>
      </c>
      <c r="C55" s="11"/>
      <c r="D55" s="11"/>
      <c r="E55" s="11">
        <f t="shared" si="6"/>
        <v>0</v>
      </c>
      <c r="F55" s="11"/>
    </row>
    <row r="56" spans="1:6" x14ac:dyDescent="0.25">
      <c r="A56" s="9">
        <v>53</v>
      </c>
      <c r="B56" s="10" t="s">
        <v>70</v>
      </c>
      <c r="C56" s="11"/>
      <c r="D56" s="11"/>
      <c r="E56" s="11">
        <f t="shared" si="6"/>
        <v>0</v>
      </c>
      <c r="F56" s="11"/>
    </row>
    <row r="57" spans="1:6" x14ac:dyDescent="0.25">
      <c r="A57" s="9">
        <v>54</v>
      </c>
      <c r="B57" s="10" t="s">
        <v>71</v>
      </c>
      <c r="C57" s="11"/>
      <c r="D57" s="11"/>
      <c r="E57" s="11">
        <f t="shared" si="6"/>
        <v>0</v>
      </c>
      <c r="F57" s="11"/>
    </row>
    <row r="58" spans="1:6" x14ac:dyDescent="0.25">
      <c r="A58" s="9">
        <v>55</v>
      </c>
      <c r="B58" s="10" t="s">
        <v>72</v>
      </c>
      <c r="C58" s="11">
        <v>15000000</v>
      </c>
      <c r="D58" s="11"/>
      <c r="E58" s="11">
        <f t="shared" si="6"/>
        <v>15000000</v>
      </c>
      <c r="F58" s="11">
        <v>5500000</v>
      </c>
    </row>
    <row r="59" spans="1:6" x14ac:dyDescent="0.25">
      <c r="A59" s="12">
        <v>56</v>
      </c>
      <c r="B59" s="13" t="s">
        <v>73</v>
      </c>
      <c r="C59" s="14">
        <f>SUM(C60:C61)</f>
        <v>40035869</v>
      </c>
      <c r="D59" s="14">
        <f>SUM(D60:D61)</f>
        <v>0</v>
      </c>
      <c r="E59" s="14">
        <f>C59-D59</f>
        <v>40035869</v>
      </c>
      <c r="F59" s="14">
        <f>SUM(F60:F61)</f>
        <v>82990148</v>
      </c>
    </row>
    <row r="60" spans="1:6" x14ac:dyDescent="0.25">
      <c r="A60" s="9">
        <v>57</v>
      </c>
      <c r="B60" s="10" t="s">
        <v>74</v>
      </c>
      <c r="C60" s="11">
        <v>100000</v>
      </c>
      <c r="D60" s="11"/>
      <c r="E60" s="11">
        <f>C60-D60</f>
        <v>100000</v>
      </c>
      <c r="F60" s="11">
        <v>100000</v>
      </c>
    </row>
    <row r="61" spans="1:6" x14ac:dyDescent="0.25">
      <c r="A61" s="9">
        <v>58</v>
      </c>
      <c r="B61" s="10" t="s">
        <v>75</v>
      </c>
      <c r="C61" s="11">
        <v>39935869</v>
      </c>
      <c r="D61" s="11"/>
      <c r="E61" s="11">
        <f>C61-D61</f>
        <v>39935869</v>
      </c>
      <c r="F61" s="11">
        <v>82890148</v>
      </c>
    </row>
    <row r="62" spans="1:6" x14ac:dyDescent="0.25">
      <c r="A62" s="9">
        <v>59</v>
      </c>
      <c r="B62" s="10" t="s">
        <v>76</v>
      </c>
      <c r="C62" s="11">
        <v>1652151</v>
      </c>
      <c r="D62" s="11"/>
      <c r="E62" s="11">
        <v>1652151</v>
      </c>
      <c r="F62" s="11">
        <v>1006186</v>
      </c>
    </row>
    <row r="63" spans="1:6" x14ac:dyDescent="0.25">
      <c r="A63" s="9">
        <v>60</v>
      </c>
      <c r="B63" s="10" t="s">
        <v>77</v>
      </c>
      <c r="C63" s="11">
        <v>25060421</v>
      </c>
      <c r="D63" s="11"/>
      <c r="E63" s="11">
        <v>25060421</v>
      </c>
      <c r="F63" s="11">
        <v>19308548</v>
      </c>
    </row>
    <row r="64" spans="1:6" x14ac:dyDescent="0.25">
      <c r="A64" s="15">
        <v>61</v>
      </c>
      <c r="B64" s="16" t="s">
        <v>78</v>
      </c>
      <c r="C64" s="17"/>
      <c r="D64" s="17"/>
      <c r="E64" s="17"/>
      <c r="F64" s="17"/>
    </row>
    <row r="65" spans="1:6" x14ac:dyDescent="0.25">
      <c r="A65" s="6">
        <v>62</v>
      </c>
      <c r="B65" s="7" t="s">
        <v>79</v>
      </c>
      <c r="C65" s="8">
        <f>C4+C34</f>
        <v>1982280850</v>
      </c>
      <c r="D65" s="8">
        <f>D4+D34</f>
        <v>1122108784</v>
      </c>
      <c r="E65" s="8">
        <f>C65-D65</f>
        <v>860172066</v>
      </c>
      <c r="F65" s="8">
        <f>F4+F34</f>
        <v>859512496</v>
      </c>
    </row>
    <row r="66" spans="1:6" x14ac:dyDescent="0.25">
      <c r="A66" s="3">
        <v>63</v>
      </c>
      <c r="B66" s="4" t="s">
        <v>80</v>
      </c>
      <c r="C66" s="5"/>
      <c r="D66" s="5"/>
      <c r="E66" s="5"/>
      <c r="F66" s="5"/>
    </row>
    <row r="67" spans="1:6" x14ac:dyDescent="0.25">
      <c r="A67" s="3">
        <v>64</v>
      </c>
      <c r="B67" s="4" t="s">
        <v>81</v>
      </c>
      <c r="C67" s="5">
        <f>C65+C66</f>
        <v>1982280850</v>
      </c>
      <c r="D67" s="5">
        <f>D65+D66</f>
        <v>1122108784</v>
      </c>
      <c r="E67" s="5">
        <f>C67-D67</f>
        <v>860172066</v>
      </c>
      <c r="F67" s="5">
        <f>F65+F66</f>
        <v>859512496</v>
      </c>
    </row>
    <row r="68" spans="1:6" x14ac:dyDescent="0.25">
      <c r="A68" s="3">
        <v>65</v>
      </c>
      <c r="B68" s="4" t="s">
        <v>82</v>
      </c>
      <c r="C68" s="5">
        <v>74735967</v>
      </c>
      <c r="D68" s="5"/>
      <c r="E68" s="5">
        <v>74735967</v>
      </c>
      <c r="F68" s="5">
        <v>95677757</v>
      </c>
    </row>
    <row r="69" spans="1:6" ht="15.75" thickBot="1" x14ac:dyDescent="0.3">
      <c r="A69" s="18">
        <v>66</v>
      </c>
      <c r="B69" s="19" t="s">
        <v>83</v>
      </c>
      <c r="C69" s="20">
        <f>C67+C68</f>
        <v>2057016817</v>
      </c>
      <c r="D69" s="20">
        <f>D67+D68</f>
        <v>1122108784</v>
      </c>
      <c r="E69" s="20">
        <f>C69-D69</f>
        <v>934908033</v>
      </c>
      <c r="F69" s="20">
        <f>F67+F68</f>
        <v>955190253</v>
      </c>
    </row>
    <row r="70" spans="1:6" ht="15.75" thickTop="1" x14ac:dyDescent="0.25">
      <c r="A70" s="21">
        <v>101</v>
      </c>
      <c r="B70" s="22" t="s">
        <v>84</v>
      </c>
      <c r="C70" s="23"/>
      <c r="D70" s="23"/>
      <c r="E70" s="23">
        <f>E71-E78+E79+E80+E84+E85-E86+E87-E92</f>
        <v>676768063</v>
      </c>
      <c r="F70" s="23">
        <f>F71-F78+F79+F80+F84+F85-F86+F87-F92</f>
        <v>697423175</v>
      </c>
    </row>
    <row r="71" spans="1:6" x14ac:dyDescent="0.25">
      <c r="A71" s="15">
        <v>102</v>
      </c>
      <c r="B71" s="16" t="s">
        <v>85</v>
      </c>
      <c r="C71" s="17"/>
      <c r="D71" s="17"/>
      <c r="E71" s="17">
        <f>SUM(E72:E77)</f>
        <v>491383755</v>
      </c>
      <c r="F71" s="17">
        <f>SUM(F72:F77)</f>
        <v>491383755</v>
      </c>
    </row>
    <row r="72" spans="1:6" x14ac:dyDescent="0.25">
      <c r="A72" s="9">
        <v>103</v>
      </c>
      <c r="B72" s="10" t="s">
        <v>86</v>
      </c>
      <c r="C72" s="11"/>
      <c r="D72" s="11"/>
      <c r="E72" s="11">
        <v>491383755</v>
      </c>
      <c r="F72" s="11">
        <v>491383755</v>
      </c>
    </row>
    <row r="73" spans="1:6" x14ac:dyDescent="0.25">
      <c r="A73" s="9">
        <v>104</v>
      </c>
      <c r="B73" s="10" t="s">
        <v>87</v>
      </c>
      <c r="C73" s="11"/>
      <c r="D73" s="11"/>
      <c r="E73" s="11"/>
      <c r="F73" s="11"/>
    </row>
    <row r="74" spans="1:6" x14ac:dyDescent="0.25">
      <c r="A74" s="9">
        <v>105</v>
      </c>
      <c r="B74" s="10" t="s">
        <v>88</v>
      </c>
      <c r="C74" s="11"/>
      <c r="D74" s="11"/>
      <c r="E74" s="11"/>
      <c r="F74" s="11"/>
    </row>
    <row r="75" spans="1:6" x14ac:dyDescent="0.25">
      <c r="A75" s="9">
        <v>106</v>
      </c>
      <c r="B75" s="10" t="s">
        <v>89</v>
      </c>
      <c r="C75" s="11"/>
      <c r="D75" s="11"/>
      <c r="E75" s="11"/>
      <c r="F75" s="11"/>
    </row>
    <row r="76" spans="1:6" x14ac:dyDescent="0.25">
      <c r="A76" s="9">
        <v>107</v>
      </c>
      <c r="B76" s="10" t="s">
        <v>90</v>
      </c>
      <c r="C76" s="11"/>
      <c r="D76" s="11"/>
      <c r="E76" s="11"/>
      <c r="F76" s="11"/>
    </row>
    <row r="77" spans="1:6" x14ac:dyDescent="0.25">
      <c r="A77" s="9">
        <v>108</v>
      </c>
      <c r="B77" s="10" t="s">
        <v>91</v>
      </c>
      <c r="C77" s="11"/>
      <c r="D77" s="11"/>
      <c r="E77" s="11"/>
      <c r="F77" s="11"/>
    </row>
    <row r="78" spans="1:6" x14ac:dyDescent="0.25">
      <c r="A78" s="15">
        <v>109</v>
      </c>
      <c r="B78" s="16" t="s">
        <v>92</v>
      </c>
      <c r="C78" s="17"/>
      <c r="D78" s="17"/>
      <c r="E78" s="17"/>
      <c r="F78" s="17"/>
    </row>
    <row r="79" spans="1:6" x14ac:dyDescent="0.25">
      <c r="A79" s="15">
        <v>110</v>
      </c>
      <c r="B79" s="16" t="s">
        <v>93</v>
      </c>
      <c r="C79" s="17"/>
      <c r="D79" s="17"/>
      <c r="E79" s="17"/>
      <c r="F79" s="17"/>
    </row>
    <row r="80" spans="1:6" x14ac:dyDescent="0.25">
      <c r="A80" s="15">
        <v>111</v>
      </c>
      <c r="B80" s="16" t="s">
        <v>94</v>
      </c>
      <c r="C80" s="17"/>
      <c r="D80" s="17"/>
      <c r="E80" s="17">
        <f>SUM(E81:E83)</f>
        <v>146933266</v>
      </c>
      <c r="F80" s="17">
        <f>SUM(F81:F83)</f>
        <v>146933266</v>
      </c>
    </row>
    <row r="81" spans="1:6" x14ac:dyDescent="0.25">
      <c r="A81" s="9">
        <v>112</v>
      </c>
      <c r="B81" s="10" t="s">
        <v>95</v>
      </c>
      <c r="C81" s="11"/>
      <c r="D81" s="11"/>
      <c r="E81" s="11">
        <v>49141766</v>
      </c>
      <c r="F81" s="11">
        <v>49141766</v>
      </c>
    </row>
    <row r="82" spans="1:6" x14ac:dyDescent="0.25">
      <c r="A82" s="9">
        <v>113</v>
      </c>
      <c r="B82" s="10" t="s">
        <v>96</v>
      </c>
      <c r="C82" s="11"/>
      <c r="D82" s="11"/>
      <c r="E82" s="11"/>
      <c r="F82" s="11"/>
    </row>
    <row r="83" spans="1:6" x14ac:dyDescent="0.25">
      <c r="A83" s="9">
        <v>114</v>
      </c>
      <c r="B83" s="10" t="s">
        <v>97</v>
      </c>
      <c r="C83" s="11"/>
      <c r="D83" s="11"/>
      <c r="E83" s="11">
        <v>97791500</v>
      </c>
      <c r="F83" s="11">
        <v>97791500</v>
      </c>
    </row>
    <row r="84" spans="1:6" x14ac:dyDescent="0.25">
      <c r="A84" s="15">
        <v>115</v>
      </c>
      <c r="B84" s="16" t="s">
        <v>98</v>
      </c>
      <c r="C84" s="17"/>
      <c r="D84" s="17"/>
      <c r="E84" s="17"/>
      <c r="F84" s="17"/>
    </row>
    <row r="85" spans="1:6" x14ac:dyDescent="0.25">
      <c r="A85" s="15">
        <v>116</v>
      </c>
      <c r="B85" s="16" t="s">
        <v>99</v>
      </c>
      <c r="C85" s="17"/>
      <c r="D85" s="17"/>
      <c r="E85" s="17"/>
      <c r="F85" s="17"/>
    </row>
    <row r="86" spans="1:6" x14ac:dyDescent="0.25">
      <c r="A86" s="15">
        <v>117</v>
      </c>
      <c r="B86" s="16" t="s">
        <v>100</v>
      </c>
      <c r="C86" s="17"/>
      <c r="D86" s="17"/>
      <c r="E86" s="17">
        <v>1652</v>
      </c>
      <c r="F86" s="17">
        <v>826</v>
      </c>
    </row>
    <row r="87" spans="1:6" x14ac:dyDescent="0.25">
      <c r="A87" s="15">
        <v>118</v>
      </c>
      <c r="B87" s="16" t="s">
        <v>101</v>
      </c>
      <c r="C87" s="17"/>
      <c r="D87" s="17"/>
      <c r="E87" s="17">
        <f>SUM(E88:E91)</f>
        <v>38452694</v>
      </c>
      <c r="F87" s="17">
        <f>SUM(F88:F91)</f>
        <v>59199703</v>
      </c>
    </row>
    <row r="88" spans="1:6" x14ac:dyDescent="0.25">
      <c r="A88" s="9">
        <v>119</v>
      </c>
      <c r="B88" s="10" t="s">
        <v>102</v>
      </c>
      <c r="C88" s="11"/>
      <c r="D88" s="11"/>
      <c r="E88" s="11"/>
      <c r="F88" s="11"/>
    </row>
    <row r="89" spans="1:6" x14ac:dyDescent="0.25">
      <c r="A89" s="9">
        <v>120</v>
      </c>
      <c r="B89" s="10" t="s">
        <v>103</v>
      </c>
      <c r="C89" s="11"/>
      <c r="D89" s="11"/>
      <c r="E89" s="11">
        <v>38452694</v>
      </c>
      <c r="F89" s="11">
        <v>59199703</v>
      </c>
    </row>
    <row r="90" spans="1:6" x14ac:dyDescent="0.25">
      <c r="A90" s="9">
        <v>121</v>
      </c>
      <c r="B90" s="10" t="s">
        <v>104</v>
      </c>
      <c r="C90" s="11"/>
      <c r="D90" s="11"/>
      <c r="E90" s="11"/>
      <c r="F90" s="11"/>
    </row>
    <row r="91" spans="1:6" x14ac:dyDescent="0.25">
      <c r="A91" s="9">
        <v>122</v>
      </c>
      <c r="B91" s="10" t="s">
        <v>105</v>
      </c>
      <c r="C91" s="11"/>
      <c r="D91" s="11"/>
      <c r="E91" s="11"/>
      <c r="F91" s="11"/>
    </row>
    <row r="92" spans="1:6" x14ac:dyDescent="0.25">
      <c r="A92" s="15">
        <v>123</v>
      </c>
      <c r="B92" s="16" t="s">
        <v>106</v>
      </c>
      <c r="C92" s="17"/>
      <c r="D92" s="17"/>
      <c r="E92" s="17">
        <f>SUM(E93:E94)</f>
        <v>0</v>
      </c>
      <c r="F92" s="17">
        <f>SUM(F93:F94)</f>
        <v>92723</v>
      </c>
    </row>
    <row r="93" spans="1:6" x14ac:dyDescent="0.25">
      <c r="A93" s="9">
        <v>124</v>
      </c>
      <c r="B93" s="10" t="s">
        <v>107</v>
      </c>
      <c r="C93" s="11"/>
      <c r="D93" s="11"/>
      <c r="E93" s="11"/>
      <c r="F93" s="11">
        <v>92723</v>
      </c>
    </row>
    <row r="94" spans="1:6" x14ac:dyDescent="0.25">
      <c r="A94" s="9">
        <v>125</v>
      </c>
      <c r="B94" s="10" t="s">
        <v>108</v>
      </c>
      <c r="C94" s="11"/>
      <c r="D94" s="11"/>
      <c r="E94" s="11"/>
      <c r="F94" s="11"/>
    </row>
    <row r="95" spans="1:6" x14ac:dyDescent="0.25">
      <c r="A95" s="3">
        <v>126</v>
      </c>
      <c r="B95" s="4" t="s">
        <v>109</v>
      </c>
      <c r="C95" s="5"/>
      <c r="D95" s="5"/>
      <c r="E95" s="5">
        <f>SUM(E96:E103)</f>
        <v>6573544</v>
      </c>
      <c r="F95" s="5">
        <f>SUM(F96:F103)</f>
        <v>7246672</v>
      </c>
    </row>
    <row r="96" spans="1:6" x14ac:dyDescent="0.25">
      <c r="A96" s="9">
        <v>127</v>
      </c>
      <c r="B96" s="10" t="s">
        <v>110</v>
      </c>
      <c r="C96" s="11"/>
      <c r="D96" s="11"/>
      <c r="E96" s="11"/>
      <c r="F96" s="11"/>
    </row>
    <row r="97" spans="1:6" x14ac:dyDescent="0.25">
      <c r="A97" s="9">
        <v>128</v>
      </c>
      <c r="B97" s="10" t="s">
        <v>111</v>
      </c>
      <c r="C97" s="11"/>
      <c r="D97" s="11"/>
      <c r="E97" s="11"/>
      <c r="F97" s="11"/>
    </row>
    <row r="98" spans="1:6" x14ac:dyDescent="0.25">
      <c r="A98" s="9">
        <v>129</v>
      </c>
      <c r="B98" s="10" t="s">
        <v>112</v>
      </c>
      <c r="C98" s="11"/>
      <c r="D98" s="11"/>
      <c r="E98" s="11"/>
      <c r="F98" s="11"/>
    </row>
    <row r="99" spans="1:6" x14ac:dyDescent="0.25">
      <c r="A99" s="9">
        <v>130</v>
      </c>
      <c r="B99" s="10" t="s">
        <v>113</v>
      </c>
      <c r="C99" s="11"/>
      <c r="D99" s="11"/>
      <c r="E99" s="11"/>
      <c r="F99" s="11"/>
    </row>
    <row r="100" spans="1:6" x14ac:dyDescent="0.25">
      <c r="A100" s="9">
        <v>131</v>
      </c>
      <c r="B100" s="10" t="s">
        <v>114</v>
      </c>
      <c r="C100" s="11"/>
      <c r="D100" s="11"/>
      <c r="E100" s="11">
        <v>6312005</v>
      </c>
      <c r="F100" s="11">
        <v>6688944</v>
      </c>
    </row>
    <row r="101" spans="1:6" x14ac:dyDescent="0.25">
      <c r="A101" s="9">
        <v>132</v>
      </c>
      <c r="B101" s="10" t="s">
        <v>115</v>
      </c>
      <c r="C101" s="11"/>
      <c r="D101" s="11"/>
      <c r="E101" s="11"/>
      <c r="F101" s="11"/>
    </row>
    <row r="102" spans="1:6" x14ac:dyDescent="0.25">
      <c r="A102" s="9">
        <v>133</v>
      </c>
      <c r="B102" s="10" t="s">
        <v>116</v>
      </c>
      <c r="C102" s="11"/>
      <c r="D102" s="11"/>
      <c r="E102" s="11">
        <v>56558</v>
      </c>
      <c r="F102" s="11">
        <v>276503</v>
      </c>
    </row>
    <row r="103" spans="1:6" x14ac:dyDescent="0.25">
      <c r="A103" s="9">
        <v>134</v>
      </c>
      <c r="B103" s="10" t="s">
        <v>117</v>
      </c>
      <c r="C103" s="11"/>
      <c r="D103" s="11"/>
      <c r="E103" s="11">
        <v>204981</v>
      </c>
      <c r="F103" s="11">
        <v>281225</v>
      </c>
    </row>
    <row r="104" spans="1:6" x14ac:dyDescent="0.25">
      <c r="A104" s="24">
        <v>135</v>
      </c>
      <c r="B104" s="25" t="s">
        <v>118</v>
      </c>
      <c r="C104" s="26"/>
      <c r="D104" s="26"/>
      <c r="E104" s="26">
        <f>E105+E113</f>
        <v>176830459</v>
      </c>
      <c r="F104" s="26">
        <f>F105+F113</f>
        <v>154842649</v>
      </c>
    </row>
    <row r="105" spans="1:6" x14ac:dyDescent="0.25">
      <c r="A105" s="27">
        <v>136</v>
      </c>
      <c r="B105" s="28" t="s">
        <v>119</v>
      </c>
      <c r="C105" s="29"/>
      <c r="D105" s="29"/>
      <c r="E105" s="29">
        <f>SUM(E106:E112)</f>
        <v>31050231</v>
      </c>
      <c r="F105" s="29">
        <f>SUM(F106:F112)</f>
        <v>20835997</v>
      </c>
    </row>
    <row r="106" spans="1:6" x14ac:dyDescent="0.25">
      <c r="A106" s="9">
        <v>137</v>
      </c>
      <c r="B106" s="10" t="s">
        <v>120</v>
      </c>
      <c r="C106" s="11"/>
      <c r="D106" s="11"/>
      <c r="E106" s="11"/>
      <c r="F106" s="11"/>
    </row>
    <row r="107" spans="1:6" x14ac:dyDescent="0.25">
      <c r="A107" s="9">
        <v>138</v>
      </c>
      <c r="B107" s="10" t="s">
        <v>121</v>
      </c>
      <c r="C107" s="11"/>
      <c r="D107" s="11"/>
      <c r="E107" s="11"/>
      <c r="F107" s="11"/>
    </row>
    <row r="108" spans="1:6" x14ac:dyDescent="0.25">
      <c r="A108" s="9">
        <v>139</v>
      </c>
      <c r="B108" s="10" t="s">
        <v>122</v>
      </c>
      <c r="C108" s="11"/>
      <c r="D108" s="11"/>
      <c r="E108" s="11"/>
      <c r="F108" s="11"/>
    </row>
    <row r="109" spans="1:6" x14ac:dyDescent="0.25">
      <c r="A109" s="9">
        <v>140</v>
      </c>
      <c r="B109" s="10" t="s">
        <v>123</v>
      </c>
      <c r="C109" s="11"/>
      <c r="D109" s="11"/>
      <c r="E109" s="11">
        <v>31050231</v>
      </c>
      <c r="F109" s="11">
        <v>20835997</v>
      </c>
    </row>
    <row r="110" spans="1:6" x14ac:dyDescent="0.25">
      <c r="A110" s="9">
        <v>141</v>
      </c>
      <c r="B110" s="10" t="s">
        <v>124</v>
      </c>
      <c r="C110" s="11"/>
      <c r="D110" s="11"/>
      <c r="E110" s="11"/>
      <c r="F110" s="11"/>
    </row>
    <row r="111" spans="1:6" x14ac:dyDescent="0.25">
      <c r="A111" s="9">
        <v>142</v>
      </c>
      <c r="B111" s="10" t="s">
        <v>125</v>
      </c>
      <c r="C111" s="11"/>
      <c r="D111" s="11"/>
      <c r="E111" s="11"/>
      <c r="F111" s="11"/>
    </row>
    <row r="112" spans="1:6" x14ac:dyDescent="0.25">
      <c r="A112" s="9">
        <v>143</v>
      </c>
      <c r="B112" s="10" t="s">
        <v>126</v>
      </c>
      <c r="C112" s="11"/>
      <c r="D112" s="11"/>
      <c r="E112" s="11"/>
      <c r="F112" s="11"/>
    </row>
    <row r="113" spans="1:6" x14ac:dyDescent="0.25">
      <c r="A113" s="27">
        <v>144</v>
      </c>
      <c r="B113" s="28" t="s">
        <v>127</v>
      </c>
      <c r="C113" s="29"/>
      <c r="D113" s="29"/>
      <c r="E113" s="29">
        <f>E114+E119+E125+E126+E127+E128+E129+E130+E131+E132</f>
        <v>145780228</v>
      </c>
      <c r="F113" s="29">
        <f>F114+F119+F125+F126+F127+F128+F129+F130+F131+F132</f>
        <v>134006652</v>
      </c>
    </row>
    <row r="114" spans="1:6" x14ac:dyDescent="0.25">
      <c r="A114" s="9">
        <v>145</v>
      </c>
      <c r="B114" s="10" t="s">
        <v>128</v>
      </c>
      <c r="C114" s="11"/>
      <c r="D114" s="11"/>
      <c r="E114" s="11">
        <f>SUM(E115:E118)</f>
        <v>12593744</v>
      </c>
      <c r="F114" s="11">
        <f>SUM(F115:F118)</f>
        <v>11529641</v>
      </c>
    </row>
    <row r="115" spans="1:6" x14ac:dyDescent="0.25">
      <c r="A115" s="9">
        <v>146</v>
      </c>
      <c r="B115" s="10" t="s">
        <v>129</v>
      </c>
      <c r="C115" s="11"/>
      <c r="D115" s="11"/>
      <c r="E115" s="11"/>
      <c r="F115" s="11"/>
    </row>
    <row r="116" spans="1:6" x14ac:dyDescent="0.25">
      <c r="A116" s="9">
        <v>147</v>
      </c>
      <c r="B116" s="10" t="s">
        <v>130</v>
      </c>
      <c r="C116" s="11"/>
      <c r="D116" s="11"/>
      <c r="E116" s="11">
        <v>12593744</v>
      </c>
      <c r="F116" s="11">
        <v>11529641</v>
      </c>
    </row>
    <row r="117" spans="1:6" x14ac:dyDescent="0.25">
      <c r="A117" s="9">
        <v>148</v>
      </c>
      <c r="B117" s="10" t="s">
        <v>131</v>
      </c>
      <c r="C117" s="11"/>
      <c r="D117" s="11"/>
      <c r="E117" s="11"/>
      <c r="F117" s="11"/>
    </row>
    <row r="118" spans="1:6" x14ac:dyDescent="0.25">
      <c r="A118" s="9">
        <v>149</v>
      </c>
      <c r="B118" s="10" t="s">
        <v>132</v>
      </c>
      <c r="C118" s="11"/>
      <c r="D118" s="11"/>
      <c r="E118" s="11"/>
      <c r="F118" s="11"/>
    </row>
    <row r="119" spans="1:6" x14ac:dyDescent="0.25">
      <c r="A119" s="9">
        <v>150</v>
      </c>
      <c r="B119" s="10" t="s">
        <v>133</v>
      </c>
      <c r="C119" s="11"/>
      <c r="D119" s="11"/>
      <c r="E119" s="11">
        <f>SUM(E120:E124)</f>
        <v>60401764</v>
      </c>
      <c r="F119" s="11">
        <f>SUM(F120:F124)</f>
        <v>58943477</v>
      </c>
    </row>
    <row r="120" spans="1:6" x14ac:dyDescent="0.25">
      <c r="A120" s="9">
        <v>151</v>
      </c>
      <c r="B120" s="10" t="s">
        <v>134</v>
      </c>
      <c r="C120" s="11"/>
      <c r="D120" s="11"/>
      <c r="E120" s="11">
        <v>1223774</v>
      </c>
      <c r="F120" s="11">
        <v>1302119</v>
      </c>
    </row>
    <row r="121" spans="1:6" x14ac:dyDescent="0.25">
      <c r="A121" s="9">
        <v>152</v>
      </c>
      <c r="B121" s="10" t="s">
        <v>135</v>
      </c>
      <c r="C121" s="11"/>
      <c r="D121" s="11"/>
      <c r="E121" s="11">
        <v>3624579</v>
      </c>
      <c r="F121" s="11">
        <v>3879153</v>
      </c>
    </row>
    <row r="122" spans="1:6" x14ac:dyDescent="0.25">
      <c r="A122" s="9">
        <v>153</v>
      </c>
      <c r="B122" s="10" t="s">
        <v>136</v>
      </c>
      <c r="C122" s="11"/>
      <c r="D122" s="11"/>
      <c r="E122" s="11">
        <v>47507271</v>
      </c>
      <c r="F122" s="11">
        <v>46225556</v>
      </c>
    </row>
    <row r="123" spans="1:6" x14ac:dyDescent="0.25">
      <c r="A123" s="9">
        <v>154</v>
      </c>
      <c r="B123" s="10" t="s">
        <v>137</v>
      </c>
      <c r="C123" s="11"/>
      <c r="D123" s="11"/>
      <c r="E123" s="11">
        <v>7993956</v>
      </c>
      <c r="F123" s="11">
        <v>7479934</v>
      </c>
    </row>
    <row r="124" spans="1:6" x14ac:dyDescent="0.25">
      <c r="A124" s="9">
        <v>155</v>
      </c>
      <c r="B124" s="10" t="s">
        <v>138</v>
      </c>
      <c r="C124" s="11"/>
      <c r="D124" s="11"/>
      <c r="E124" s="11">
        <v>52184</v>
      </c>
      <c r="F124" s="11">
        <v>56715</v>
      </c>
    </row>
    <row r="125" spans="1:6" x14ac:dyDescent="0.25">
      <c r="A125" s="9">
        <v>156</v>
      </c>
      <c r="B125" s="10" t="s">
        <v>139</v>
      </c>
      <c r="C125" s="11"/>
      <c r="D125" s="11"/>
      <c r="E125" s="11">
        <v>55822</v>
      </c>
      <c r="F125" s="11">
        <v>40991</v>
      </c>
    </row>
    <row r="126" spans="1:6" x14ac:dyDescent="0.25">
      <c r="A126" s="9">
        <v>157</v>
      </c>
      <c r="B126" s="10" t="s">
        <v>140</v>
      </c>
      <c r="C126" s="11"/>
      <c r="D126" s="11"/>
      <c r="E126" s="11">
        <v>4034</v>
      </c>
      <c r="F126" s="11">
        <v>531</v>
      </c>
    </row>
    <row r="127" spans="1:6" x14ac:dyDescent="0.25">
      <c r="A127" s="9">
        <v>158</v>
      </c>
      <c r="B127" s="10" t="s">
        <v>141</v>
      </c>
      <c r="C127" s="11"/>
      <c r="D127" s="11"/>
      <c r="E127" s="11">
        <v>26747745</v>
      </c>
      <c r="F127" s="11">
        <v>20704791</v>
      </c>
    </row>
    <row r="128" spans="1:6" x14ac:dyDescent="0.25">
      <c r="A128" s="9">
        <v>159</v>
      </c>
      <c r="B128" s="10" t="s">
        <v>142</v>
      </c>
      <c r="C128" s="11"/>
      <c r="D128" s="11"/>
      <c r="E128" s="11"/>
      <c r="F128" s="11"/>
    </row>
    <row r="129" spans="1:6" x14ac:dyDescent="0.25">
      <c r="A129" s="9">
        <v>160</v>
      </c>
      <c r="B129" s="10" t="s">
        <v>143</v>
      </c>
      <c r="C129" s="11"/>
      <c r="D129" s="11"/>
      <c r="E129" s="11">
        <v>263910</v>
      </c>
      <c r="F129" s="11">
        <v>276308</v>
      </c>
    </row>
    <row r="130" spans="1:6" x14ac:dyDescent="0.25">
      <c r="A130" s="9">
        <v>161</v>
      </c>
      <c r="B130" s="10" t="s">
        <v>144</v>
      </c>
      <c r="C130" s="11"/>
      <c r="D130" s="11"/>
      <c r="E130" s="11"/>
      <c r="F130" s="11">
        <v>1679037</v>
      </c>
    </row>
    <row r="131" spans="1:6" x14ac:dyDescent="0.25">
      <c r="A131" s="9">
        <v>162</v>
      </c>
      <c r="B131" s="10" t="s">
        <v>145</v>
      </c>
      <c r="C131" s="11"/>
      <c r="D131" s="11"/>
      <c r="E131" s="11">
        <v>45713209</v>
      </c>
      <c r="F131" s="11">
        <v>40831876</v>
      </c>
    </row>
    <row r="132" spans="1:6" x14ac:dyDescent="0.25">
      <c r="A132" s="9">
        <v>163</v>
      </c>
      <c r="B132" s="10" t="s">
        <v>146</v>
      </c>
      <c r="C132" s="11"/>
      <c r="D132" s="11"/>
      <c r="E132" s="11"/>
      <c r="F132" s="11"/>
    </row>
    <row r="133" spans="1:6" x14ac:dyDescent="0.25">
      <c r="A133" s="3">
        <v>164</v>
      </c>
      <c r="B133" s="4" t="s">
        <v>147</v>
      </c>
      <c r="C133" s="5"/>
      <c r="D133" s="5"/>
      <c r="E133" s="5">
        <f>E70+E95+E104</f>
        <v>860172066</v>
      </c>
      <c r="F133" s="5">
        <f>F70+F95+F104</f>
        <v>859512496</v>
      </c>
    </row>
    <row r="134" spans="1:6" x14ac:dyDescent="0.25">
      <c r="A134" s="3">
        <v>165</v>
      </c>
      <c r="B134" s="4" t="s">
        <v>148</v>
      </c>
      <c r="C134" s="5"/>
      <c r="D134" s="5"/>
      <c r="E134" s="5">
        <v>74735967</v>
      </c>
      <c r="F134" s="5">
        <v>95677757</v>
      </c>
    </row>
    <row r="135" spans="1:6" x14ac:dyDescent="0.25">
      <c r="A135" s="3">
        <v>166</v>
      </c>
      <c r="B135" s="4" t="s">
        <v>149</v>
      </c>
      <c r="C135" s="5"/>
      <c r="D135" s="5"/>
      <c r="E135" s="5">
        <f>E133+E134</f>
        <v>934908033</v>
      </c>
      <c r="F135" s="5">
        <f>F133+F134</f>
        <v>955190253</v>
      </c>
    </row>
    <row r="137" spans="1:6" x14ac:dyDescent="0.25">
      <c r="B137" s="31" t="s">
        <v>150</v>
      </c>
    </row>
    <row r="138" spans="1:6" ht="25.5" x14ac:dyDescent="0.25">
      <c r="B138" s="33" t="s">
        <v>151</v>
      </c>
    </row>
    <row r="139" spans="1:6" ht="25.5" x14ac:dyDescent="0.25">
      <c r="B139" s="34" t="s">
        <v>152</v>
      </c>
    </row>
  </sheetData>
  <sheetProtection sheet="1" objects="1" scenarios="1"/>
  <protectedRanges>
    <protectedRange sqref="E72:F79 E81:F86 E88:F91 E93:F94 E96:F103 E106:F112 E115:F118 E120:F132 E134:F134" name="Range17"/>
    <protectedRange sqref="C68:D68 F68" name="Range16"/>
    <protectedRange sqref="C60:D64 F60:F64" name="Range15"/>
    <protectedRange sqref="C51:D58 F51:F58" name="Range14"/>
    <protectedRange sqref="F44:F49" name="Range13"/>
    <protectedRange sqref="C44:D49" name="Range12"/>
    <protectedRange sqref="F36:F41" name="Range11"/>
    <protectedRange sqref="C36:D41" name="Range10"/>
    <protectedRange sqref="F25:F33" name="Range9"/>
    <protectedRange sqref="C25:D33" name="Range8"/>
    <protectedRange sqref="C6" name="Range7"/>
    <protectedRange sqref="F19:F23" name="Range6"/>
    <protectedRange sqref="C19:D23" name="Range5"/>
    <protectedRange sqref="F12:F17" name="Range4"/>
    <protectedRange sqref="C12:D17" name="Range3"/>
    <protectedRange sqref="F6:F10" name="Range2"/>
    <protectedRange sqref="C6:D10" name="Range1"/>
  </protectedRanges>
  <mergeCells count="8">
    <mergeCell ref="A1:B1"/>
    <mergeCell ref="C1:E1"/>
    <mergeCell ref="F1:F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selection activeCell="A4" sqref="A4:B131"/>
    </sheetView>
  </sheetViews>
  <sheetFormatPr defaultRowHeight="15" x14ac:dyDescent="0.25"/>
  <cols>
    <col min="1" max="1" width="7.7109375" style="30" customWidth="1"/>
    <col min="2" max="2" width="95.42578125" customWidth="1"/>
    <col min="3" max="4" width="18.140625" customWidth="1"/>
  </cols>
  <sheetData>
    <row r="1" spans="1:4" ht="21" x14ac:dyDescent="0.25">
      <c r="A1" s="76" t="s">
        <v>153</v>
      </c>
      <c r="B1" s="76"/>
      <c r="C1" s="76"/>
      <c r="D1" s="76"/>
    </row>
    <row r="2" spans="1:4" x14ac:dyDescent="0.25">
      <c r="A2" s="77" t="s">
        <v>13</v>
      </c>
      <c r="B2" s="77" t="s">
        <v>14</v>
      </c>
      <c r="C2" s="35" t="s">
        <v>154</v>
      </c>
      <c r="D2" s="35" t="s">
        <v>154</v>
      </c>
    </row>
    <row r="3" spans="1:4" x14ac:dyDescent="0.25">
      <c r="A3" s="77"/>
      <c r="B3" s="77"/>
      <c r="C3" s="35" t="s">
        <v>0</v>
      </c>
      <c r="D3" s="35" t="s">
        <v>1</v>
      </c>
    </row>
    <row r="4" spans="1:4" x14ac:dyDescent="0.25">
      <c r="A4" s="36">
        <v>201</v>
      </c>
      <c r="B4" s="37" t="s">
        <v>155</v>
      </c>
      <c r="C4" s="38">
        <f>C5+C9+C13+C14-C15+C16-C17+C18</f>
        <v>458101889</v>
      </c>
      <c r="D4" s="38">
        <f>D5+D9+D13+D14-D15+D16-D17+D18</f>
        <v>480898840</v>
      </c>
    </row>
    <row r="5" spans="1:4" x14ac:dyDescent="0.25">
      <c r="A5" s="39">
        <v>202</v>
      </c>
      <c r="B5" s="40" t="s">
        <v>156</v>
      </c>
      <c r="C5" s="41">
        <f>SUM(C6:C8)</f>
        <v>1270681</v>
      </c>
      <c r="D5" s="41">
        <f>SUM(D6:D8)</f>
        <v>435266</v>
      </c>
    </row>
    <row r="6" spans="1:4" x14ac:dyDescent="0.25">
      <c r="A6" s="9">
        <v>203</v>
      </c>
      <c r="B6" s="10" t="s">
        <v>2</v>
      </c>
      <c r="C6" s="11">
        <v>371576</v>
      </c>
      <c r="D6" s="10"/>
    </row>
    <row r="7" spans="1:4" x14ac:dyDescent="0.25">
      <c r="A7" s="9">
        <v>204</v>
      </c>
      <c r="B7" s="10" t="s">
        <v>3</v>
      </c>
      <c r="C7" s="11">
        <v>899105</v>
      </c>
      <c r="D7" s="11">
        <v>435266</v>
      </c>
    </row>
    <row r="8" spans="1:4" x14ac:dyDescent="0.25">
      <c r="A8" s="9">
        <v>205</v>
      </c>
      <c r="B8" s="10" t="s">
        <v>4</v>
      </c>
      <c r="C8" s="10"/>
      <c r="D8" s="10"/>
    </row>
    <row r="9" spans="1:4" x14ac:dyDescent="0.25">
      <c r="A9" s="12">
        <v>206</v>
      </c>
      <c r="B9" s="13" t="s">
        <v>157</v>
      </c>
      <c r="C9" s="14">
        <f>SUM(C10:C12)</f>
        <v>452184762</v>
      </c>
      <c r="D9" s="14">
        <v>476618594</v>
      </c>
    </row>
    <row r="10" spans="1:4" x14ac:dyDescent="0.25">
      <c r="A10" s="9">
        <v>207</v>
      </c>
      <c r="B10" s="10" t="s">
        <v>5</v>
      </c>
      <c r="C10" s="11">
        <v>14191568</v>
      </c>
      <c r="D10" s="11">
        <v>15870918</v>
      </c>
    </row>
    <row r="11" spans="1:4" x14ac:dyDescent="0.25">
      <c r="A11" s="9">
        <v>208</v>
      </c>
      <c r="B11" s="10" t="s">
        <v>6</v>
      </c>
      <c r="C11" s="11">
        <v>407032599</v>
      </c>
      <c r="D11" s="11">
        <v>431634731</v>
      </c>
    </row>
    <row r="12" spans="1:4" x14ac:dyDescent="0.25">
      <c r="A12" s="9">
        <v>209</v>
      </c>
      <c r="B12" s="10" t="s">
        <v>7</v>
      </c>
      <c r="C12" s="11">
        <v>30960595</v>
      </c>
      <c r="D12" s="11">
        <v>29112945</v>
      </c>
    </row>
    <row r="13" spans="1:4" x14ac:dyDescent="0.25">
      <c r="A13" s="9">
        <v>210</v>
      </c>
      <c r="B13" s="10" t="s">
        <v>8</v>
      </c>
      <c r="C13" s="10"/>
      <c r="D13" s="10"/>
    </row>
    <row r="14" spans="1:4" x14ac:dyDescent="0.25">
      <c r="A14" s="9">
        <v>211</v>
      </c>
      <c r="B14" s="10" t="s">
        <v>9</v>
      </c>
      <c r="C14" s="10"/>
      <c r="D14" s="10"/>
    </row>
    <row r="15" spans="1:4" x14ac:dyDescent="0.25">
      <c r="A15" s="9">
        <v>212</v>
      </c>
      <c r="B15" s="10" t="s">
        <v>10</v>
      </c>
      <c r="C15" s="10"/>
      <c r="D15" s="10"/>
    </row>
    <row r="16" spans="1:4" x14ac:dyDescent="0.25">
      <c r="A16" s="9">
        <v>213</v>
      </c>
      <c r="B16" s="10" t="s">
        <v>158</v>
      </c>
      <c r="C16" s="10"/>
      <c r="D16" s="10"/>
    </row>
    <row r="17" spans="1:4" x14ac:dyDescent="0.25">
      <c r="A17" s="9">
        <v>214</v>
      </c>
      <c r="B17" s="10" t="s">
        <v>159</v>
      </c>
      <c r="C17" s="10"/>
      <c r="D17" s="10"/>
    </row>
    <row r="18" spans="1:4" x14ac:dyDescent="0.25">
      <c r="A18" s="9">
        <v>215</v>
      </c>
      <c r="B18" s="10" t="s">
        <v>11</v>
      </c>
      <c r="C18" s="11">
        <v>4646446</v>
      </c>
      <c r="D18" s="11">
        <v>3844980</v>
      </c>
    </row>
    <row r="19" spans="1:4" x14ac:dyDescent="0.25">
      <c r="A19" s="6">
        <v>216</v>
      </c>
      <c r="B19" s="7" t="s">
        <v>160</v>
      </c>
      <c r="C19" s="8">
        <f>C20+C21+C22+C25+C26+C29+C30+C31</f>
        <v>364790748</v>
      </c>
      <c r="D19" s="8">
        <f>D20+D21+D22+D25+D26+D29+D30+D31</f>
        <v>355004229</v>
      </c>
    </row>
    <row r="20" spans="1:4" x14ac:dyDescent="0.25">
      <c r="A20" s="9">
        <v>217</v>
      </c>
      <c r="B20" s="10" t="s">
        <v>161</v>
      </c>
      <c r="C20" s="42">
        <v>1090450</v>
      </c>
      <c r="D20" s="11">
        <v>509135</v>
      </c>
    </row>
    <row r="21" spans="1:4" x14ac:dyDescent="0.25">
      <c r="A21" s="9">
        <v>218</v>
      </c>
      <c r="B21" s="10" t="s">
        <v>162</v>
      </c>
      <c r="C21" s="42">
        <v>57254011</v>
      </c>
      <c r="D21" s="11">
        <v>50162550</v>
      </c>
    </row>
    <row r="22" spans="1:4" x14ac:dyDescent="0.25">
      <c r="A22" s="12">
        <v>219</v>
      </c>
      <c r="B22" s="13" t="s">
        <v>163</v>
      </c>
      <c r="C22" s="43">
        <f>SUM(C23:C24)</f>
        <v>77265392</v>
      </c>
      <c r="D22" s="43">
        <f>SUM(D23:D24)</f>
        <v>76585492</v>
      </c>
    </row>
    <row r="23" spans="1:4" x14ac:dyDescent="0.25">
      <c r="A23" s="9">
        <v>220</v>
      </c>
      <c r="B23" s="10" t="s">
        <v>164</v>
      </c>
      <c r="C23" s="42">
        <v>60467134</v>
      </c>
      <c r="D23" s="11">
        <v>61199115</v>
      </c>
    </row>
    <row r="24" spans="1:4" x14ac:dyDescent="0.25">
      <c r="A24" s="9">
        <v>221</v>
      </c>
      <c r="B24" s="10" t="s">
        <v>165</v>
      </c>
      <c r="C24" s="42">
        <v>16798258</v>
      </c>
      <c r="D24" s="11">
        <v>15386377</v>
      </c>
    </row>
    <row r="25" spans="1:4" x14ac:dyDescent="0.25">
      <c r="A25" s="9">
        <v>222</v>
      </c>
      <c r="B25" s="10" t="s">
        <v>166</v>
      </c>
      <c r="C25" s="42">
        <v>115413837</v>
      </c>
      <c r="D25" s="11">
        <v>109513429</v>
      </c>
    </row>
    <row r="26" spans="1:4" x14ac:dyDescent="0.25">
      <c r="A26" s="12">
        <v>223</v>
      </c>
      <c r="B26" s="13" t="s">
        <v>167</v>
      </c>
      <c r="C26" s="43">
        <f>SUM(C27:C28)</f>
        <v>92924683</v>
      </c>
      <c r="D26" s="43">
        <f>SUM(D27:D28)</f>
        <v>99160726</v>
      </c>
    </row>
    <row r="27" spans="1:4" x14ac:dyDescent="0.25">
      <c r="A27" s="9">
        <v>224</v>
      </c>
      <c r="B27" s="10" t="s">
        <v>168</v>
      </c>
      <c r="C27" s="42">
        <v>92685501</v>
      </c>
      <c r="D27" s="11">
        <v>98552727</v>
      </c>
    </row>
    <row r="28" spans="1:4" x14ac:dyDescent="0.25">
      <c r="A28" s="9">
        <v>225</v>
      </c>
      <c r="B28" s="10" t="s">
        <v>169</v>
      </c>
      <c r="C28" s="42">
        <v>239182</v>
      </c>
      <c r="D28" s="11">
        <v>607999</v>
      </c>
    </row>
    <row r="29" spans="1:4" x14ac:dyDescent="0.25">
      <c r="A29" s="9">
        <v>226</v>
      </c>
      <c r="B29" s="10" t="s">
        <v>170</v>
      </c>
      <c r="C29" s="42">
        <v>16027259</v>
      </c>
      <c r="D29" s="11">
        <v>15338086</v>
      </c>
    </row>
    <row r="30" spans="1:4" x14ac:dyDescent="0.25">
      <c r="A30" s="9">
        <v>227</v>
      </c>
      <c r="B30" s="10" t="s">
        <v>171</v>
      </c>
      <c r="C30" s="42">
        <v>4131786</v>
      </c>
      <c r="D30" s="11">
        <v>3306752</v>
      </c>
    </row>
    <row r="31" spans="1:4" x14ac:dyDescent="0.25">
      <c r="A31" s="9">
        <v>228</v>
      </c>
      <c r="B31" s="10" t="s">
        <v>172</v>
      </c>
      <c r="C31" s="42">
        <v>683330</v>
      </c>
      <c r="D31" s="11">
        <v>428059</v>
      </c>
    </row>
    <row r="32" spans="1:4" x14ac:dyDescent="0.25">
      <c r="A32" s="3">
        <v>229</v>
      </c>
      <c r="B32" s="4" t="s">
        <v>173</v>
      </c>
      <c r="C32" s="5">
        <f>C4-C19</f>
        <v>93311141</v>
      </c>
      <c r="D32" s="5">
        <f>D4-D19</f>
        <v>125894611</v>
      </c>
    </row>
    <row r="33" spans="1:4" x14ac:dyDescent="0.25">
      <c r="A33" s="3">
        <v>230</v>
      </c>
      <c r="B33" s="4" t="s">
        <v>174</v>
      </c>
      <c r="C33" s="5"/>
      <c r="D33" s="4"/>
    </row>
    <row r="34" spans="1:4" x14ac:dyDescent="0.25">
      <c r="A34" s="6">
        <v>231</v>
      </c>
      <c r="B34" s="7" t="s">
        <v>175</v>
      </c>
      <c r="C34" s="8">
        <f>SUM(C35:C40)</f>
        <v>4785568</v>
      </c>
      <c r="D34" s="8">
        <f>SUM(D35:D40)</f>
        <v>4955664</v>
      </c>
    </row>
    <row r="35" spans="1:4" x14ac:dyDescent="0.25">
      <c r="A35" s="9">
        <v>232</v>
      </c>
      <c r="B35" s="10" t="s">
        <v>176</v>
      </c>
      <c r="C35" s="11">
        <v>3691</v>
      </c>
      <c r="D35" s="10"/>
    </row>
    <row r="36" spans="1:4" x14ac:dyDescent="0.25">
      <c r="A36" s="9">
        <v>233</v>
      </c>
      <c r="B36" s="10" t="s">
        <v>177</v>
      </c>
      <c r="C36" s="11">
        <v>3377724</v>
      </c>
      <c r="D36" s="11">
        <v>3959594</v>
      </c>
    </row>
    <row r="37" spans="1:4" x14ac:dyDescent="0.25">
      <c r="A37" s="9">
        <v>234</v>
      </c>
      <c r="B37" s="10" t="s">
        <v>178</v>
      </c>
      <c r="C37" s="11">
        <v>398370</v>
      </c>
      <c r="D37" s="11">
        <v>84324</v>
      </c>
    </row>
    <row r="38" spans="1:4" x14ac:dyDescent="0.25">
      <c r="A38" s="9">
        <v>235</v>
      </c>
      <c r="B38" s="10" t="s">
        <v>179</v>
      </c>
      <c r="C38" s="10"/>
      <c r="D38" s="10"/>
    </row>
    <row r="39" spans="1:4" x14ac:dyDescent="0.25">
      <c r="A39" s="9">
        <v>236</v>
      </c>
      <c r="B39" s="10" t="s">
        <v>180</v>
      </c>
      <c r="C39" s="10"/>
      <c r="D39" s="10"/>
    </row>
    <row r="40" spans="1:4" x14ac:dyDescent="0.25">
      <c r="A40" s="9">
        <v>237</v>
      </c>
      <c r="B40" s="10" t="s">
        <v>181</v>
      </c>
      <c r="C40" s="11">
        <v>1005783</v>
      </c>
      <c r="D40" s="11">
        <v>911746</v>
      </c>
    </row>
    <row r="41" spans="1:4" x14ac:dyDescent="0.25">
      <c r="A41" s="6">
        <v>238</v>
      </c>
      <c r="B41" s="7" t="s">
        <v>182</v>
      </c>
      <c r="C41" s="8">
        <f>SUM(C42:C46)</f>
        <v>1402801</v>
      </c>
      <c r="D41" s="8">
        <f>SUM(D42:D46)</f>
        <v>1331569</v>
      </c>
    </row>
    <row r="42" spans="1:4" x14ac:dyDescent="0.25">
      <c r="A42" s="9">
        <v>239</v>
      </c>
      <c r="B42" s="10" t="s">
        <v>183</v>
      </c>
      <c r="C42" s="10"/>
      <c r="D42" s="10"/>
    </row>
    <row r="43" spans="1:4" x14ac:dyDescent="0.25">
      <c r="A43" s="9">
        <v>240</v>
      </c>
      <c r="B43" s="10" t="s">
        <v>184</v>
      </c>
      <c r="C43" s="11">
        <v>443650</v>
      </c>
      <c r="D43" s="11">
        <v>800612</v>
      </c>
    </row>
    <row r="44" spans="1:4" x14ac:dyDescent="0.25">
      <c r="A44" s="9">
        <v>241</v>
      </c>
      <c r="B44" s="10" t="s">
        <v>185</v>
      </c>
      <c r="C44" s="11">
        <v>959151</v>
      </c>
      <c r="D44" s="11">
        <v>530957</v>
      </c>
    </row>
    <row r="45" spans="1:4" x14ac:dyDescent="0.25">
      <c r="A45" s="9">
        <v>242</v>
      </c>
      <c r="B45" s="10" t="s">
        <v>186</v>
      </c>
      <c r="C45" s="10"/>
      <c r="D45" s="10"/>
    </row>
    <row r="46" spans="1:4" x14ac:dyDescent="0.25">
      <c r="A46" s="9">
        <v>243</v>
      </c>
      <c r="B46" s="10" t="s">
        <v>187</v>
      </c>
      <c r="C46" s="10"/>
      <c r="D46" s="10"/>
    </row>
    <row r="47" spans="1:4" x14ac:dyDescent="0.25">
      <c r="A47" s="3">
        <v>244</v>
      </c>
      <c r="B47" s="4" t="s">
        <v>188</v>
      </c>
      <c r="C47" s="5">
        <f>C32+C34-C41</f>
        <v>96693908</v>
      </c>
      <c r="D47" s="5">
        <f>D32+D34-D41</f>
        <v>129518706</v>
      </c>
    </row>
    <row r="48" spans="1:4" x14ac:dyDescent="0.25">
      <c r="A48" s="3">
        <v>245</v>
      </c>
      <c r="B48" s="4" t="s">
        <v>189</v>
      </c>
      <c r="C48" s="4"/>
      <c r="D48" s="4"/>
    </row>
    <row r="49" spans="1:4" x14ac:dyDescent="0.25">
      <c r="A49" s="6">
        <v>246</v>
      </c>
      <c r="B49" s="7" t="s">
        <v>190</v>
      </c>
      <c r="C49" s="8">
        <f>SUM(C50:C59)</f>
        <v>1211250</v>
      </c>
      <c r="D49" s="8">
        <f>SUM(D50:D59)</f>
        <v>2245049</v>
      </c>
    </row>
    <row r="50" spans="1:4" x14ac:dyDescent="0.25">
      <c r="A50" s="9">
        <v>247</v>
      </c>
      <c r="B50" s="10" t="s">
        <v>191</v>
      </c>
      <c r="C50" s="11">
        <v>352703</v>
      </c>
      <c r="D50" s="11">
        <v>226523</v>
      </c>
    </row>
    <row r="51" spans="1:4" x14ac:dyDescent="0.25">
      <c r="A51" s="9">
        <v>248</v>
      </c>
      <c r="B51" s="10" t="s">
        <v>192</v>
      </c>
      <c r="C51" s="10"/>
      <c r="D51" s="10"/>
    </row>
    <row r="52" spans="1:4" x14ac:dyDescent="0.25">
      <c r="A52" s="9">
        <v>249</v>
      </c>
      <c r="B52" s="10" t="s">
        <v>193</v>
      </c>
      <c r="C52" s="10"/>
      <c r="D52" s="10"/>
    </row>
    <row r="53" spans="1:4" x14ac:dyDescent="0.25">
      <c r="A53" s="9">
        <v>250</v>
      </c>
      <c r="B53" s="10" t="s">
        <v>194</v>
      </c>
      <c r="C53" s="10"/>
      <c r="D53" s="10"/>
    </row>
    <row r="54" spans="1:4" x14ac:dyDescent="0.25">
      <c r="A54" s="9">
        <v>251</v>
      </c>
      <c r="B54" s="10" t="s">
        <v>195</v>
      </c>
      <c r="C54" s="10"/>
      <c r="D54" s="10"/>
    </row>
    <row r="55" spans="1:4" x14ac:dyDescent="0.25">
      <c r="A55" s="9">
        <v>252</v>
      </c>
      <c r="B55" s="10" t="s">
        <v>196</v>
      </c>
      <c r="C55" s="10"/>
      <c r="D55" s="10"/>
    </row>
    <row r="56" spans="1:4" x14ac:dyDescent="0.25">
      <c r="A56" s="9">
        <v>253</v>
      </c>
      <c r="B56" s="10" t="s">
        <v>197</v>
      </c>
      <c r="C56" s="11">
        <v>10693</v>
      </c>
      <c r="D56" s="10">
        <v>406</v>
      </c>
    </row>
    <row r="57" spans="1:4" x14ac:dyDescent="0.25">
      <c r="A57" s="9">
        <v>254</v>
      </c>
      <c r="B57" s="10" t="s">
        <v>198</v>
      </c>
      <c r="C57" s="11">
        <v>19123</v>
      </c>
      <c r="D57" s="11">
        <v>24878</v>
      </c>
    </row>
    <row r="58" spans="1:4" ht="25.5" x14ac:dyDescent="0.25">
      <c r="A58" s="9">
        <v>255</v>
      </c>
      <c r="B58" s="10" t="s">
        <v>199</v>
      </c>
      <c r="C58" s="10"/>
      <c r="D58" s="10"/>
    </row>
    <row r="59" spans="1:4" x14ac:dyDescent="0.25">
      <c r="A59" s="9">
        <v>256</v>
      </c>
      <c r="B59" s="10" t="s">
        <v>200</v>
      </c>
      <c r="C59" s="11">
        <v>828731</v>
      </c>
      <c r="D59" s="11">
        <v>1993242</v>
      </c>
    </row>
    <row r="60" spans="1:4" x14ac:dyDescent="0.25">
      <c r="A60" s="6">
        <v>257</v>
      </c>
      <c r="B60" s="7" t="s">
        <v>201</v>
      </c>
      <c r="C60" s="8">
        <f>SUM(C61:C70)</f>
        <v>7180877</v>
      </c>
      <c r="D60" s="8">
        <f>SUM(D61:D70)</f>
        <v>13338957</v>
      </c>
    </row>
    <row r="61" spans="1:4" x14ac:dyDescent="0.25">
      <c r="A61" s="9">
        <v>258</v>
      </c>
      <c r="B61" s="10" t="s">
        <v>202</v>
      </c>
      <c r="C61" s="11">
        <v>724884</v>
      </c>
      <c r="D61" s="11">
        <v>7717033</v>
      </c>
    </row>
    <row r="62" spans="1:4" x14ac:dyDescent="0.25">
      <c r="A62" s="9">
        <v>259</v>
      </c>
      <c r="B62" s="10" t="s">
        <v>203</v>
      </c>
      <c r="C62" s="10"/>
      <c r="D62" s="10"/>
    </row>
    <row r="63" spans="1:4" x14ac:dyDescent="0.25">
      <c r="A63" s="9">
        <v>260</v>
      </c>
      <c r="B63" s="10" t="s">
        <v>204</v>
      </c>
      <c r="C63" s="10"/>
      <c r="D63" s="10"/>
    </row>
    <row r="64" spans="1:4" x14ac:dyDescent="0.25">
      <c r="A64" s="9">
        <v>261</v>
      </c>
      <c r="B64" s="10" t="s">
        <v>205</v>
      </c>
      <c r="C64" s="10"/>
      <c r="D64" s="10"/>
    </row>
    <row r="65" spans="1:4" x14ac:dyDescent="0.25">
      <c r="A65" s="9">
        <v>262</v>
      </c>
      <c r="B65" s="10" t="s">
        <v>206</v>
      </c>
      <c r="C65" s="10"/>
      <c r="D65" s="10"/>
    </row>
    <row r="66" spans="1:4" x14ac:dyDescent="0.25">
      <c r="A66" s="9">
        <v>263</v>
      </c>
      <c r="B66" s="10" t="s">
        <v>207</v>
      </c>
      <c r="C66" s="10"/>
      <c r="D66" s="10"/>
    </row>
    <row r="67" spans="1:4" x14ac:dyDescent="0.25">
      <c r="A67" s="9">
        <v>264</v>
      </c>
      <c r="B67" s="10" t="s">
        <v>208</v>
      </c>
      <c r="C67" s="11">
        <v>5642</v>
      </c>
      <c r="D67" s="11">
        <v>6069</v>
      </c>
    </row>
    <row r="68" spans="1:4" x14ac:dyDescent="0.25">
      <c r="A68" s="9">
        <v>265</v>
      </c>
      <c r="B68" s="10" t="s">
        <v>209</v>
      </c>
      <c r="C68" s="10"/>
      <c r="D68" s="10"/>
    </row>
    <row r="69" spans="1:4" x14ac:dyDescent="0.25">
      <c r="A69" s="9">
        <v>266</v>
      </c>
      <c r="B69" s="10" t="s">
        <v>210</v>
      </c>
      <c r="C69" s="11">
        <v>5452864</v>
      </c>
      <c r="D69" s="11">
        <v>4268872</v>
      </c>
    </row>
    <row r="70" spans="1:4" x14ac:dyDescent="0.25">
      <c r="A70" s="9">
        <v>267</v>
      </c>
      <c r="B70" s="10" t="s">
        <v>211</v>
      </c>
      <c r="C70" s="11">
        <v>997487</v>
      </c>
      <c r="D70" s="11">
        <v>1346983</v>
      </c>
    </row>
    <row r="71" spans="1:4" x14ac:dyDescent="0.25">
      <c r="A71" s="3">
        <v>268</v>
      </c>
      <c r="B71" s="4" t="s">
        <v>212</v>
      </c>
      <c r="C71" s="4"/>
      <c r="D71" s="4"/>
    </row>
    <row r="72" spans="1:4" x14ac:dyDescent="0.25">
      <c r="A72" s="3">
        <v>269</v>
      </c>
      <c r="B72" s="4" t="s">
        <v>213</v>
      </c>
      <c r="C72" s="5">
        <f>C60-C49</f>
        <v>5969627</v>
      </c>
      <c r="D72" s="5">
        <f>D60-D49</f>
        <v>11093908</v>
      </c>
    </row>
    <row r="73" spans="1:4" x14ac:dyDescent="0.25">
      <c r="A73" s="15">
        <v>270</v>
      </c>
      <c r="B73" s="16" t="s">
        <v>214</v>
      </c>
      <c r="C73" s="16">
        <f>SUM(C74:C82)</f>
        <v>0</v>
      </c>
      <c r="D73" s="16">
        <f>SUM(D74:D82)</f>
        <v>0</v>
      </c>
    </row>
    <row r="74" spans="1:4" x14ac:dyDescent="0.25">
      <c r="A74" s="9">
        <v>271</v>
      </c>
      <c r="B74" s="10" t="s">
        <v>215</v>
      </c>
      <c r="C74" s="10"/>
      <c r="D74" s="10"/>
    </row>
    <row r="75" spans="1:4" x14ac:dyDescent="0.25">
      <c r="A75" s="9">
        <v>272</v>
      </c>
      <c r="B75" s="10" t="s">
        <v>216</v>
      </c>
      <c r="C75" s="10"/>
      <c r="D75" s="10"/>
    </row>
    <row r="76" spans="1:4" x14ac:dyDescent="0.25">
      <c r="A76" s="9">
        <v>273</v>
      </c>
      <c r="B76" s="10" t="s">
        <v>217</v>
      </c>
      <c r="C76" s="10"/>
      <c r="D76" s="10"/>
    </row>
    <row r="77" spans="1:4" x14ac:dyDescent="0.25">
      <c r="A77" s="9">
        <v>274</v>
      </c>
      <c r="B77" s="10" t="s">
        <v>218</v>
      </c>
      <c r="C77" s="10"/>
      <c r="D77" s="10"/>
    </row>
    <row r="78" spans="1:4" ht="25.5" x14ac:dyDescent="0.25">
      <c r="A78" s="9">
        <v>275</v>
      </c>
      <c r="B78" s="10" t="s">
        <v>219</v>
      </c>
      <c r="C78" s="10"/>
      <c r="D78" s="10"/>
    </row>
    <row r="79" spans="1:4" x14ac:dyDescent="0.25">
      <c r="A79" s="9">
        <v>276</v>
      </c>
      <c r="B79" s="10" t="s">
        <v>220</v>
      </c>
      <c r="C79" s="10"/>
      <c r="D79" s="10"/>
    </row>
    <row r="80" spans="1:4" x14ac:dyDescent="0.25">
      <c r="A80" s="9">
        <v>277</v>
      </c>
      <c r="B80" s="10" t="s">
        <v>221</v>
      </c>
      <c r="C80" s="10"/>
      <c r="D80" s="10"/>
    </row>
    <row r="81" spans="1:4" x14ac:dyDescent="0.25">
      <c r="A81" s="9">
        <v>278</v>
      </c>
      <c r="B81" s="10" t="s">
        <v>222</v>
      </c>
      <c r="C81" s="10"/>
      <c r="D81" s="10"/>
    </row>
    <row r="82" spans="1:4" x14ac:dyDescent="0.25">
      <c r="A82" s="9">
        <v>279</v>
      </c>
      <c r="B82" s="10" t="s">
        <v>223</v>
      </c>
      <c r="C82" s="10"/>
      <c r="D82" s="10"/>
    </row>
    <row r="83" spans="1:4" x14ac:dyDescent="0.25">
      <c r="A83" s="6">
        <v>280</v>
      </c>
      <c r="B83" s="7" t="s">
        <v>224</v>
      </c>
      <c r="C83" s="8">
        <f>SUM(C84:C92)</f>
        <v>7639</v>
      </c>
      <c r="D83" s="8">
        <f>SUM(D84:D92)</f>
        <v>99057</v>
      </c>
    </row>
    <row r="84" spans="1:4" x14ac:dyDescent="0.25">
      <c r="A84" s="9">
        <v>281</v>
      </c>
      <c r="B84" s="10" t="s">
        <v>225</v>
      </c>
      <c r="C84" s="10"/>
      <c r="D84" s="10"/>
    </row>
    <row r="85" spans="1:4" x14ac:dyDescent="0.25">
      <c r="A85" s="9">
        <v>282</v>
      </c>
      <c r="B85" s="10" t="s">
        <v>226</v>
      </c>
      <c r="C85" s="11">
        <v>7639</v>
      </c>
      <c r="D85" s="11">
        <v>99057</v>
      </c>
    </row>
    <row r="86" spans="1:4" x14ac:dyDescent="0.25">
      <c r="A86" s="9">
        <v>283</v>
      </c>
      <c r="B86" s="10" t="s">
        <v>227</v>
      </c>
      <c r="C86" s="10"/>
      <c r="D86" s="10"/>
    </row>
    <row r="87" spans="1:4" x14ac:dyDescent="0.25">
      <c r="A87" s="9">
        <v>284</v>
      </c>
      <c r="B87" s="10" t="s">
        <v>228</v>
      </c>
      <c r="C87" s="10"/>
      <c r="D87" s="10"/>
    </row>
    <row r="88" spans="1:4" x14ac:dyDescent="0.25">
      <c r="A88" s="9">
        <v>285</v>
      </c>
      <c r="B88" s="10" t="s">
        <v>229</v>
      </c>
      <c r="C88" s="10"/>
      <c r="D88" s="10"/>
    </row>
    <row r="89" spans="1:4" x14ac:dyDescent="0.25">
      <c r="A89" s="9">
        <v>286</v>
      </c>
      <c r="B89" s="10" t="s">
        <v>230</v>
      </c>
      <c r="C89" s="10"/>
      <c r="D89" s="10"/>
    </row>
    <row r="90" spans="1:4" x14ac:dyDescent="0.25">
      <c r="A90" s="9">
        <v>287</v>
      </c>
      <c r="B90" s="10" t="s">
        <v>231</v>
      </c>
      <c r="C90" s="10"/>
      <c r="D90" s="10"/>
    </row>
    <row r="91" spans="1:4" x14ac:dyDescent="0.25">
      <c r="A91" s="9">
        <v>288</v>
      </c>
      <c r="B91" s="10" t="s">
        <v>232</v>
      </c>
      <c r="C91" s="10"/>
      <c r="D91" s="10"/>
    </row>
    <row r="92" spans="1:4" x14ac:dyDescent="0.25">
      <c r="A92" s="9">
        <v>289</v>
      </c>
      <c r="B92" s="10" t="s">
        <v>233</v>
      </c>
      <c r="C92" s="10"/>
      <c r="D92" s="10"/>
    </row>
    <row r="93" spans="1:4" x14ac:dyDescent="0.25">
      <c r="A93" s="3">
        <v>290</v>
      </c>
      <c r="B93" s="4" t="s">
        <v>234</v>
      </c>
      <c r="C93" s="4"/>
      <c r="D93" s="4"/>
    </row>
    <row r="94" spans="1:4" x14ac:dyDescent="0.25">
      <c r="A94" s="3">
        <v>291</v>
      </c>
      <c r="B94" s="4" t="s">
        <v>235</v>
      </c>
      <c r="C94" s="5">
        <f>C83-C73</f>
        <v>7639</v>
      </c>
      <c r="D94" s="5">
        <f>D83-D73</f>
        <v>99057</v>
      </c>
    </row>
    <row r="95" spans="1:4" x14ac:dyDescent="0.25">
      <c r="A95" s="3">
        <v>292</v>
      </c>
      <c r="B95" s="4" t="s">
        <v>236</v>
      </c>
      <c r="C95" s="4"/>
      <c r="D95" s="4"/>
    </row>
    <row r="96" spans="1:4" x14ac:dyDescent="0.25">
      <c r="A96" s="3">
        <v>293</v>
      </c>
      <c r="B96" s="4" t="s">
        <v>237</v>
      </c>
      <c r="C96" s="4"/>
      <c r="D96" s="4"/>
    </row>
    <row r="97" spans="1:4" x14ac:dyDescent="0.25">
      <c r="A97" s="9">
        <v>294</v>
      </c>
      <c r="B97" s="10" t="s">
        <v>238</v>
      </c>
      <c r="C97" s="11">
        <f>C47+C71+C93+C95-C96-C48-C72-C94</f>
        <v>90716642</v>
      </c>
      <c r="D97" s="11">
        <f>D47+D71+D93+D95-D96-D48-D72-D94</f>
        <v>118325741</v>
      </c>
    </row>
    <row r="98" spans="1:4" x14ac:dyDescent="0.25">
      <c r="A98" s="9">
        <v>295</v>
      </c>
      <c r="B98" s="10" t="s">
        <v>239</v>
      </c>
      <c r="C98" s="10"/>
      <c r="D98" s="10"/>
    </row>
    <row r="99" spans="1:4" x14ac:dyDescent="0.25">
      <c r="A99" s="9">
        <v>296</v>
      </c>
      <c r="B99" s="10" t="s">
        <v>240</v>
      </c>
      <c r="C99" s="11">
        <v>9227767</v>
      </c>
      <c r="D99" s="11">
        <v>11829570</v>
      </c>
    </row>
    <row r="100" spans="1:4" x14ac:dyDescent="0.25">
      <c r="A100" s="9">
        <v>297</v>
      </c>
      <c r="B100" s="10" t="s">
        <v>241</v>
      </c>
      <c r="C100" s="10"/>
      <c r="D100" s="10"/>
    </row>
    <row r="101" spans="1:4" x14ac:dyDescent="0.25">
      <c r="A101" s="9">
        <v>298</v>
      </c>
      <c r="B101" s="10" t="s">
        <v>242</v>
      </c>
      <c r="C101" s="10"/>
      <c r="D101" s="10"/>
    </row>
    <row r="102" spans="1:4" x14ac:dyDescent="0.25">
      <c r="A102" s="9">
        <v>299</v>
      </c>
      <c r="B102" s="10" t="s">
        <v>243</v>
      </c>
      <c r="C102" s="11">
        <f>C97-C98-C99-C100+C101</f>
        <v>81488875</v>
      </c>
      <c r="D102" s="11">
        <f>D97-D98-D99-D100+D101</f>
        <v>106496171</v>
      </c>
    </row>
    <row r="103" spans="1:4" x14ac:dyDescent="0.25">
      <c r="A103" s="9">
        <v>300</v>
      </c>
      <c r="B103" s="10" t="s">
        <v>244</v>
      </c>
      <c r="C103" s="10"/>
      <c r="D103" s="10"/>
    </row>
    <row r="104" spans="1:4" x14ac:dyDescent="0.25">
      <c r="A104" s="3">
        <v>301</v>
      </c>
      <c r="B104" s="4" t="s">
        <v>245</v>
      </c>
      <c r="C104" s="5">
        <f>C4+C34+C49+C73+C95</f>
        <v>464098707</v>
      </c>
      <c r="D104" s="5">
        <f>D4+D34+D49+D73+D95</f>
        <v>488099553</v>
      </c>
    </row>
    <row r="105" spans="1:4" x14ac:dyDescent="0.25">
      <c r="A105" s="3">
        <v>302</v>
      </c>
      <c r="B105" s="4" t="s">
        <v>246</v>
      </c>
      <c r="C105" s="5">
        <f>C19+C41+C60+C83+C96</f>
        <v>373382065</v>
      </c>
      <c r="D105" s="5">
        <f>D19+D41+D60+D83+D96</f>
        <v>369773812</v>
      </c>
    </row>
    <row r="106" spans="1:4" x14ac:dyDescent="0.25">
      <c r="A106" s="3">
        <v>303</v>
      </c>
      <c r="B106" s="4" t="s">
        <v>247</v>
      </c>
      <c r="C106" s="4"/>
      <c r="D106" s="4"/>
    </row>
    <row r="107" spans="1:4" x14ac:dyDescent="0.25">
      <c r="A107" s="9">
        <v>304</v>
      </c>
      <c r="B107" s="10" t="s">
        <v>248</v>
      </c>
      <c r="C107" s="10"/>
      <c r="D107" s="10"/>
    </row>
    <row r="108" spans="1:4" x14ac:dyDescent="0.25">
      <c r="A108" s="9">
        <v>305</v>
      </c>
      <c r="B108" s="10" t="s">
        <v>249</v>
      </c>
      <c r="C108" s="10"/>
      <c r="D108" s="10"/>
    </row>
    <row r="109" spans="1:4" x14ac:dyDescent="0.25">
      <c r="A109" s="9">
        <v>306</v>
      </c>
      <c r="B109" s="10" t="s">
        <v>250</v>
      </c>
      <c r="C109" s="10"/>
      <c r="D109" s="10"/>
    </row>
    <row r="110" spans="1:4" x14ac:dyDescent="0.25">
      <c r="A110" s="9">
        <v>307</v>
      </c>
      <c r="B110" s="10" t="s">
        <v>251</v>
      </c>
      <c r="C110" s="10"/>
      <c r="D110" s="10"/>
    </row>
    <row r="111" spans="1:4" x14ac:dyDescent="0.25">
      <c r="A111" s="9">
        <v>308</v>
      </c>
      <c r="B111" s="10" t="s">
        <v>252</v>
      </c>
      <c r="C111" s="11">
        <v>2170</v>
      </c>
      <c r="D111" s="11">
        <v>2182</v>
      </c>
    </row>
    <row r="112" spans="1:4" x14ac:dyDescent="0.25">
      <c r="A112" s="9">
        <v>309</v>
      </c>
      <c r="B112" s="10" t="s">
        <v>253</v>
      </c>
      <c r="C112" s="11">
        <v>2146</v>
      </c>
      <c r="D112" s="11">
        <v>2167</v>
      </c>
    </row>
    <row r="113" spans="1:4" x14ac:dyDescent="0.25">
      <c r="A113" s="3">
        <v>400</v>
      </c>
      <c r="B113" s="4" t="s">
        <v>254</v>
      </c>
      <c r="C113" s="5">
        <f>C102</f>
        <v>81488875</v>
      </c>
      <c r="D113" s="5">
        <f>D102</f>
        <v>106496171</v>
      </c>
    </row>
    <row r="114" spans="1:4" x14ac:dyDescent="0.25">
      <c r="A114" s="15">
        <v>401</v>
      </c>
      <c r="B114" s="16" t="s">
        <v>255</v>
      </c>
      <c r="C114" s="16"/>
      <c r="D114" s="16"/>
    </row>
    <row r="115" spans="1:4" x14ac:dyDescent="0.25">
      <c r="A115" s="9">
        <v>402</v>
      </c>
      <c r="B115" s="10" t="s">
        <v>256</v>
      </c>
      <c r="C115" s="10"/>
      <c r="D115" s="10"/>
    </row>
    <row r="116" spans="1:4" x14ac:dyDescent="0.25">
      <c r="A116" s="9">
        <v>403</v>
      </c>
      <c r="B116" s="10" t="s">
        <v>257</v>
      </c>
      <c r="C116" s="10"/>
      <c r="D116" s="10"/>
    </row>
    <row r="117" spans="1:4" x14ac:dyDescent="0.25">
      <c r="A117" s="9">
        <v>404</v>
      </c>
      <c r="B117" s="10" t="s">
        <v>258</v>
      </c>
      <c r="C117" s="10"/>
      <c r="D117" s="10"/>
    </row>
    <row r="118" spans="1:4" x14ac:dyDescent="0.25">
      <c r="A118" s="9">
        <v>405</v>
      </c>
      <c r="B118" s="10" t="s">
        <v>259</v>
      </c>
      <c r="C118" s="10"/>
      <c r="D118" s="10"/>
    </row>
    <row r="119" spans="1:4" x14ac:dyDescent="0.25">
      <c r="A119" s="9">
        <v>406</v>
      </c>
      <c r="B119" s="10" t="s">
        <v>260</v>
      </c>
      <c r="C119" s="10"/>
      <c r="D119" s="10"/>
    </row>
    <row r="120" spans="1:4" x14ac:dyDescent="0.25">
      <c r="A120" s="9">
        <v>407</v>
      </c>
      <c r="B120" s="10" t="s">
        <v>261</v>
      </c>
      <c r="C120" s="10"/>
      <c r="D120" s="10"/>
    </row>
    <row r="121" spans="1:4" x14ac:dyDescent="0.25">
      <c r="A121" s="15">
        <v>408</v>
      </c>
      <c r="B121" s="16" t="s">
        <v>262</v>
      </c>
      <c r="C121" s="16">
        <f>SUM(C122:C126)</f>
        <v>826</v>
      </c>
      <c r="D121" s="16">
        <f>SUM(D122:D126)</f>
        <v>771</v>
      </c>
    </row>
    <row r="122" spans="1:4" x14ac:dyDescent="0.25">
      <c r="A122" s="9">
        <v>409</v>
      </c>
      <c r="B122" s="10" t="s">
        <v>263</v>
      </c>
      <c r="C122" s="10">
        <v>826</v>
      </c>
      <c r="D122" s="10">
        <v>771</v>
      </c>
    </row>
    <row r="123" spans="1:4" x14ac:dyDescent="0.25">
      <c r="A123" s="9">
        <v>410</v>
      </c>
      <c r="B123" s="10" t="s">
        <v>264</v>
      </c>
      <c r="C123" s="10"/>
      <c r="D123" s="10"/>
    </row>
    <row r="124" spans="1:4" x14ac:dyDescent="0.25">
      <c r="A124" s="9">
        <v>411</v>
      </c>
      <c r="B124" s="10" t="s">
        <v>265</v>
      </c>
      <c r="C124" s="10"/>
      <c r="D124" s="10"/>
    </row>
    <row r="125" spans="1:4" x14ac:dyDescent="0.25">
      <c r="A125" s="9">
        <v>412</v>
      </c>
      <c r="B125" s="10" t="s">
        <v>266</v>
      </c>
      <c r="C125" s="10"/>
      <c r="D125" s="10"/>
    </row>
    <row r="126" spans="1:4" x14ac:dyDescent="0.25">
      <c r="A126" s="9">
        <v>413</v>
      </c>
      <c r="B126" s="10" t="s">
        <v>267</v>
      </c>
      <c r="C126" s="10"/>
      <c r="D126" s="10"/>
    </row>
    <row r="127" spans="1:4" x14ac:dyDescent="0.25">
      <c r="A127" s="3">
        <v>414</v>
      </c>
      <c r="B127" s="4" t="s">
        <v>268</v>
      </c>
      <c r="C127" s="4">
        <f>C114-C121</f>
        <v>-826</v>
      </c>
      <c r="D127" s="4">
        <f>D114-D121</f>
        <v>-771</v>
      </c>
    </row>
    <row r="128" spans="1:4" x14ac:dyDescent="0.25">
      <c r="A128" s="3">
        <v>415</v>
      </c>
      <c r="B128" s="4" t="s">
        <v>269</v>
      </c>
      <c r="C128" s="4"/>
      <c r="D128" s="4"/>
    </row>
    <row r="129" spans="1:4" x14ac:dyDescent="0.25">
      <c r="A129" s="3">
        <v>416</v>
      </c>
      <c r="B129" s="4" t="s">
        <v>270</v>
      </c>
      <c r="C129" s="4">
        <f>C127+C128</f>
        <v>-826</v>
      </c>
      <c r="D129" s="4">
        <f>D127+D128</f>
        <v>-771</v>
      </c>
    </row>
    <row r="130" spans="1:4" x14ac:dyDescent="0.25">
      <c r="A130" s="3">
        <v>417</v>
      </c>
      <c r="B130" s="4" t="s">
        <v>271</v>
      </c>
      <c r="C130" s="5">
        <f>C113+C129</f>
        <v>81488049</v>
      </c>
      <c r="D130" s="5">
        <f>D113+D129</f>
        <v>106495400</v>
      </c>
    </row>
    <row r="131" spans="1:4" x14ac:dyDescent="0.25">
      <c r="A131" s="3">
        <v>418</v>
      </c>
      <c r="B131" s="4" t="s">
        <v>272</v>
      </c>
      <c r="C131" s="4"/>
      <c r="D131" s="4"/>
    </row>
    <row r="133" spans="1:4" x14ac:dyDescent="0.25">
      <c r="B133" s="31" t="s">
        <v>273</v>
      </c>
    </row>
    <row r="134" spans="1:4" ht="25.5" x14ac:dyDescent="0.25">
      <c r="B134" s="33" t="s">
        <v>274</v>
      </c>
    </row>
    <row r="135" spans="1:4" ht="25.5" x14ac:dyDescent="0.25">
      <c r="B135" s="34" t="s">
        <v>152</v>
      </c>
    </row>
  </sheetData>
  <sheetProtection sheet="1" objects="1" scenarios="1"/>
  <protectedRanges>
    <protectedRange sqref="C6:D8" name="Range1"/>
    <protectedRange sqref="C10:D18" name="Range2"/>
    <protectedRange sqref="C20:D21" name="Range3"/>
    <protectedRange sqref="C23:D25" name="Range4"/>
    <protectedRange sqref="C27:D31" name="Range5"/>
    <protectedRange sqref="C35:D40" name="Range6"/>
    <protectedRange sqref="C42:D46" name="Range7"/>
    <protectedRange sqref="C50:D59" name="Range8"/>
    <protectedRange sqref="C61:D70" name="Range9"/>
    <protectedRange sqref="C73:D82" name="Range10"/>
    <protectedRange sqref="C84:D92" name="Range11"/>
    <protectedRange sqref="C99:D101" name="Range12"/>
    <protectedRange sqref="C107:D112" name="Range13"/>
    <protectedRange sqref="C115:D120" name="Range14"/>
    <protectedRange sqref="C122:D126" name="Range15"/>
  </protectedRanges>
  <mergeCells count="3">
    <mergeCell ref="A1:D1"/>
    <mergeCell ref="A2:A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opLeftCell="A289" workbookViewId="0">
      <selection activeCell="B27" sqref="B27"/>
    </sheetView>
  </sheetViews>
  <sheetFormatPr defaultRowHeight="15" x14ac:dyDescent="0.25"/>
  <cols>
    <col min="2" max="2" width="46.85546875" customWidth="1"/>
    <col min="3" max="3" width="16.7109375" customWidth="1"/>
    <col min="4" max="4" width="14.42578125" customWidth="1"/>
    <col min="5" max="5" width="14" customWidth="1"/>
    <col min="6" max="6" width="15.7109375" customWidth="1"/>
    <col min="7" max="7" width="25.5703125" customWidth="1"/>
  </cols>
  <sheetData>
    <row r="1" spans="1:7" x14ac:dyDescent="0.25">
      <c r="A1" s="79" t="s">
        <v>279</v>
      </c>
      <c r="B1" s="79"/>
      <c r="C1" s="79"/>
      <c r="D1" s="79"/>
      <c r="E1" s="79"/>
      <c r="F1" s="79"/>
      <c r="G1" s="79"/>
    </row>
    <row r="2" spans="1:7" ht="15" customHeight="1" x14ac:dyDescent="0.25">
      <c r="A2" s="80" t="s">
        <v>299</v>
      </c>
      <c r="B2" s="80"/>
      <c r="C2" s="80"/>
      <c r="D2" s="80"/>
      <c r="E2" s="80"/>
      <c r="F2" s="80"/>
      <c r="G2" s="80"/>
    </row>
    <row r="3" spans="1:7" x14ac:dyDescent="0.25">
      <c r="A3" s="80"/>
      <c r="B3" s="80"/>
      <c r="C3" s="80"/>
      <c r="D3" s="80"/>
      <c r="E3" s="80"/>
      <c r="F3" s="80"/>
      <c r="G3" s="80"/>
    </row>
    <row r="4" spans="1:7" x14ac:dyDescent="0.25">
      <c r="A4" s="81"/>
      <c r="B4" s="81"/>
      <c r="C4" s="81"/>
      <c r="D4" s="81"/>
      <c r="E4" s="81"/>
      <c r="F4" s="81"/>
      <c r="G4" s="81"/>
    </row>
    <row r="5" spans="1:7" x14ac:dyDescent="0.25">
      <c r="A5" s="82" t="s">
        <v>278</v>
      </c>
      <c r="B5" s="82"/>
      <c r="C5" s="82" t="s">
        <v>280</v>
      </c>
      <c r="D5" s="82" t="s">
        <v>289</v>
      </c>
      <c r="E5" s="82" t="s">
        <v>290</v>
      </c>
      <c r="F5" s="83" t="s">
        <v>298</v>
      </c>
      <c r="G5" s="82" t="s">
        <v>291</v>
      </c>
    </row>
    <row r="6" spans="1:7" x14ac:dyDescent="0.25">
      <c r="A6" s="82"/>
      <c r="B6" s="82"/>
      <c r="C6" s="82"/>
      <c r="D6" s="82"/>
      <c r="E6" s="82"/>
      <c r="F6" s="83"/>
      <c r="G6" s="82"/>
    </row>
    <row r="7" spans="1:7" x14ac:dyDescent="0.25">
      <c r="A7" s="78" t="s">
        <v>281</v>
      </c>
      <c r="B7" s="78"/>
      <c r="C7" s="47">
        <f>'Bilans stanja'!E4</f>
        <v>700915912</v>
      </c>
      <c r="D7" s="44" t="s">
        <v>275</v>
      </c>
      <c r="E7" s="44">
        <v>2</v>
      </c>
      <c r="F7" s="45">
        <f>C7*E7/100</f>
        <v>14018318.24</v>
      </c>
      <c r="G7" s="56"/>
    </row>
    <row r="8" spans="1:7" x14ac:dyDescent="0.25">
      <c r="A8" s="78" t="s">
        <v>282</v>
      </c>
      <c r="B8" s="78"/>
      <c r="C8" s="47">
        <f>'Bilans stanja'!E34</f>
        <v>159256154</v>
      </c>
      <c r="D8" s="44" t="s">
        <v>276</v>
      </c>
      <c r="E8" s="44">
        <v>10</v>
      </c>
      <c r="F8" s="45">
        <f t="shared" ref="F8:F12" si="0">C8*E8/100</f>
        <v>15925615.4</v>
      </c>
      <c r="G8" s="56"/>
    </row>
    <row r="9" spans="1:7" x14ac:dyDescent="0.25">
      <c r="A9" s="78" t="s">
        <v>283</v>
      </c>
      <c r="B9" s="78"/>
      <c r="C9" s="48">
        <f>'Bilans stanja'!E70</f>
        <v>676768063</v>
      </c>
      <c r="D9" s="44" t="s">
        <v>277</v>
      </c>
      <c r="E9" s="44">
        <v>5</v>
      </c>
      <c r="F9" s="45">
        <f t="shared" si="0"/>
        <v>33838403.149999999</v>
      </c>
      <c r="G9" s="56"/>
    </row>
    <row r="10" spans="1:7" x14ac:dyDescent="0.25">
      <c r="A10" s="78" t="s">
        <v>284</v>
      </c>
      <c r="B10" s="78"/>
      <c r="C10" s="47">
        <f>'Bilans stanja'!E113</f>
        <v>145780228</v>
      </c>
      <c r="D10" s="44" t="s">
        <v>276</v>
      </c>
      <c r="E10" s="44">
        <v>10</v>
      </c>
      <c r="F10" s="45">
        <f t="shared" si="0"/>
        <v>14578022.800000001</v>
      </c>
      <c r="G10" s="56"/>
    </row>
    <row r="11" spans="1:7" x14ac:dyDescent="0.25">
      <c r="A11" s="78" t="s">
        <v>285</v>
      </c>
      <c r="B11" s="78"/>
      <c r="C11" s="47">
        <f>'Bilans uspjeha'!C4</f>
        <v>458101889</v>
      </c>
      <c r="D11" s="44" t="s">
        <v>275</v>
      </c>
      <c r="E11" s="44">
        <v>0</v>
      </c>
      <c r="F11" s="45">
        <f t="shared" si="0"/>
        <v>0</v>
      </c>
      <c r="G11" s="56"/>
    </row>
    <row r="12" spans="1:7" x14ac:dyDescent="0.25">
      <c r="A12" s="78" t="s">
        <v>286</v>
      </c>
      <c r="B12" s="78"/>
      <c r="C12" s="47">
        <f>'Bilans uspjeha'!C113</f>
        <v>81488875</v>
      </c>
      <c r="D12" s="44" t="s">
        <v>276</v>
      </c>
      <c r="E12" s="44">
        <v>0</v>
      </c>
      <c r="F12" s="45">
        <f t="shared" si="0"/>
        <v>0</v>
      </c>
      <c r="G12" s="56"/>
    </row>
    <row r="13" spans="1:7" x14ac:dyDescent="0.25">
      <c r="A13" s="87" t="s">
        <v>287</v>
      </c>
      <c r="B13" s="87"/>
      <c r="C13" s="87"/>
      <c r="D13" s="87"/>
      <c r="E13" s="87"/>
      <c r="F13" s="46">
        <f>SUM(F7:F12)</f>
        <v>78360359.590000004</v>
      </c>
      <c r="G13" s="56"/>
    </row>
    <row r="14" spans="1:7" x14ac:dyDescent="0.25">
      <c r="A14" s="87" t="s">
        <v>288</v>
      </c>
      <c r="B14" s="87"/>
      <c r="C14" s="87"/>
      <c r="D14" s="87"/>
      <c r="E14" s="87"/>
      <c r="F14" s="65">
        <v>78000000</v>
      </c>
      <c r="G14" s="56"/>
    </row>
    <row r="15" spans="1:7" x14ac:dyDescent="0.25">
      <c r="A15" s="88" t="s">
        <v>300</v>
      </c>
      <c r="B15" s="88"/>
      <c r="C15" s="88"/>
      <c r="D15" s="88"/>
      <c r="E15" s="88"/>
      <c r="F15" s="88"/>
      <c r="G15" s="88"/>
    </row>
    <row r="17" spans="1:7" x14ac:dyDescent="0.25">
      <c r="A17" s="79" t="s">
        <v>296</v>
      </c>
      <c r="B17" s="79"/>
      <c r="C17" s="79"/>
      <c r="D17" s="79"/>
      <c r="E17" s="79"/>
      <c r="F17" s="79"/>
      <c r="G17" s="79"/>
    </row>
    <row r="18" spans="1:7" ht="15" customHeight="1" x14ac:dyDescent="0.25">
      <c r="A18" s="86" t="s">
        <v>13</v>
      </c>
      <c r="B18" s="85" t="s">
        <v>14</v>
      </c>
      <c r="C18" s="84" t="s">
        <v>294</v>
      </c>
      <c r="D18" s="84" t="s">
        <v>292</v>
      </c>
      <c r="E18" s="84" t="s">
        <v>293</v>
      </c>
      <c r="F18" s="90" t="s">
        <v>291</v>
      </c>
      <c r="G18" s="91"/>
    </row>
    <row r="19" spans="1:7" ht="15" customHeight="1" x14ac:dyDescent="0.25">
      <c r="A19" s="86"/>
      <c r="B19" s="85"/>
      <c r="C19" s="84"/>
      <c r="D19" s="84"/>
      <c r="E19" s="84"/>
      <c r="F19" s="92"/>
      <c r="G19" s="93"/>
    </row>
    <row r="20" spans="1:7" ht="27.75" customHeight="1" x14ac:dyDescent="0.25">
      <c r="A20" s="50">
        <v>1</v>
      </c>
      <c r="B20" s="55" t="s">
        <v>297</v>
      </c>
      <c r="C20" s="51">
        <f>'Bilans stanja'!E4</f>
        <v>700915912</v>
      </c>
      <c r="D20" s="52">
        <v>0.02</v>
      </c>
      <c r="E20" s="53">
        <f>C20*D20/100</f>
        <v>140183.18239999999</v>
      </c>
      <c r="F20" s="89"/>
      <c r="G20" s="89"/>
    </row>
    <row r="21" spans="1:7" ht="20.100000000000001" customHeight="1" x14ac:dyDescent="0.25">
      <c r="A21" s="50">
        <v>2</v>
      </c>
      <c r="B21" s="55" t="s">
        <v>19</v>
      </c>
      <c r="C21" s="51">
        <f>'Bilans stanja'!E5</f>
        <v>84559419</v>
      </c>
      <c r="D21" s="52">
        <v>0.02</v>
      </c>
      <c r="E21" s="53">
        <f>C21*D21/100</f>
        <v>16911.8838</v>
      </c>
      <c r="F21" s="89"/>
      <c r="G21" s="89"/>
    </row>
    <row r="22" spans="1:7" ht="20.100000000000001" customHeight="1" x14ac:dyDescent="0.25">
      <c r="A22" s="54">
        <v>3</v>
      </c>
      <c r="B22" s="49" t="s">
        <v>20</v>
      </c>
      <c r="C22" s="51">
        <f>'Bilans stanja'!E6</f>
        <v>0</v>
      </c>
      <c r="D22" s="52">
        <v>0.02</v>
      </c>
      <c r="E22" s="53">
        <f t="shared" ref="E22:E84" si="1">C22*D22/100</f>
        <v>0</v>
      </c>
      <c r="F22" s="89"/>
      <c r="G22" s="89"/>
    </row>
    <row r="23" spans="1:7" ht="20.100000000000001" customHeight="1" x14ac:dyDescent="0.25">
      <c r="A23" s="54">
        <v>4</v>
      </c>
      <c r="B23" s="49" t="s">
        <v>21</v>
      </c>
      <c r="C23" s="51">
        <f>'Bilans stanja'!E7</f>
        <v>43816193</v>
      </c>
      <c r="D23" s="52">
        <v>0.02</v>
      </c>
      <c r="E23" s="53">
        <f t="shared" si="1"/>
        <v>8763.2386000000006</v>
      </c>
      <c r="F23" s="89"/>
      <c r="G23" s="89"/>
    </row>
    <row r="24" spans="1:7" ht="20.100000000000001" customHeight="1" x14ac:dyDescent="0.25">
      <c r="A24" s="54">
        <v>5</v>
      </c>
      <c r="B24" s="49" t="s">
        <v>22</v>
      </c>
      <c r="C24" s="51">
        <f>'Bilans stanja'!E8</f>
        <v>0</v>
      </c>
      <c r="D24" s="52">
        <v>0.02</v>
      </c>
      <c r="E24" s="53">
        <f t="shared" si="1"/>
        <v>0</v>
      </c>
      <c r="F24" s="89"/>
      <c r="G24" s="89"/>
    </row>
    <row r="25" spans="1:7" ht="20.100000000000001" customHeight="1" x14ac:dyDescent="0.25">
      <c r="A25" s="54">
        <v>6</v>
      </c>
      <c r="B25" s="49" t="s">
        <v>23</v>
      </c>
      <c r="C25" s="51">
        <f>'Bilans stanja'!E9</f>
        <v>15751887</v>
      </c>
      <c r="D25" s="52">
        <v>0.02</v>
      </c>
      <c r="E25" s="53">
        <f t="shared" si="1"/>
        <v>3150.3773999999999</v>
      </c>
      <c r="F25" s="89"/>
      <c r="G25" s="89"/>
    </row>
    <row r="26" spans="1:7" ht="20.100000000000001" customHeight="1" x14ac:dyDescent="0.25">
      <c r="A26" s="54">
        <v>7</v>
      </c>
      <c r="B26" s="49" t="s">
        <v>24</v>
      </c>
      <c r="C26" s="51">
        <f>'Bilans stanja'!E10</f>
        <v>24991339</v>
      </c>
      <c r="D26" s="52">
        <v>0.02</v>
      </c>
      <c r="E26" s="53">
        <f t="shared" si="1"/>
        <v>4998.2678000000005</v>
      </c>
      <c r="F26" s="89"/>
      <c r="G26" s="89"/>
    </row>
    <row r="27" spans="1:7" ht="20.100000000000001" customHeight="1" x14ac:dyDescent="0.25">
      <c r="A27" s="50">
        <v>8</v>
      </c>
      <c r="B27" s="55" t="s">
        <v>25</v>
      </c>
      <c r="C27" s="51">
        <f>'Bilans stanja'!E11</f>
        <v>491360620</v>
      </c>
      <c r="D27" s="52">
        <v>0.02</v>
      </c>
      <c r="E27" s="53">
        <f t="shared" si="1"/>
        <v>98272.124000000011</v>
      </c>
      <c r="F27" s="89"/>
      <c r="G27" s="89"/>
    </row>
    <row r="28" spans="1:7" ht="20.100000000000001" customHeight="1" x14ac:dyDescent="0.25">
      <c r="A28" s="54">
        <v>9</v>
      </c>
      <c r="B28" s="49" t="s">
        <v>26</v>
      </c>
      <c r="C28" s="51">
        <f>'Bilans stanja'!E12</f>
        <v>1461347</v>
      </c>
      <c r="D28" s="52">
        <v>0.02</v>
      </c>
      <c r="E28" s="53">
        <f t="shared" si="1"/>
        <v>292.26940000000002</v>
      </c>
      <c r="F28" s="89"/>
      <c r="G28" s="89"/>
    </row>
    <row r="29" spans="1:7" ht="20.100000000000001" customHeight="1" x14ac:dyDescent="0.25">
      <c r="A29" s="54">
        <v>10</v>
      </c>
      <c r="B29" s="49" t="s">
        <v>27</v>
      </c>
      <c r="C29" s="51">
        <f>'Bilans stanja'!E13</f>
        <v>193038431</v>
      </c>
      <c r="D29" s="52">
        <v>0.02</v>
      </c>
      <c r="E29" s="53">
        <f t="shared" si="1"/>
        <v>38607.686200000004</v>
      </c>
      <c r="F29" s="89"/>
      <c r="G29" s="89"/>
    </row>
    <row r="30" spans="1:7" ht="20.100000000000001" customHeight="1" x14ac:dyDescent="0.25">
      <c r="A30" s="54">
        <v>11</v>
      </c>
      <c r="B30" s="49" t="s">
        <v>28</v>
      </c>
      <c r="C30" s="51">
        <f>'Bilans stanja'!E14</f>
        <v>199074765</v>
      </c>
      <c r="D30" s="52">
        <v>0.02</v>
      </c>
      <c r="E30" s="53">
        <f t="shared" si="1"/>
        <v>39814.953000000001</v>
      </c>
      <c r="F30" s="89"/>
      <c r="G30" s="89"/>
    </row>
    <row r="31" spans="1:7" ht="20.100000000000001" customHeight="1" x14ac:dyDescent="0.25">
      <c r="A31" s="54">
        <v>12</v>
      </c>
      <c r="B31" s="49" t="s">
        <v>29</v>
      </c>
      <c r="C31" s="51">
        <f>'Bilans stanja'!E15</f>
        <v>0</v>
      </c>
      <c r="D31" s="52">
        <v>0.02</v>
      </c>
      <c r="E31" s="53">
        <f t="shared" si="1"/>
        <v>0</v>
      </c>
      <c r="F31" s="89"/>
      <c r="G31" s="89"/>
    </row>
    <row r="32" spans="1:7" ht="20.100000000000001" customHeight="1" x14ac:dyDescent="0.25">
      <c r="A32" s="54">
        <v>13</v>
      </c>
      <c r="B32" s="49" t="s">
        <v>30</v>
      </c>
      <c r="C32" s="51">
        <f>'Bilans stanja'!E16</f>
        <v>572430</v>
      </c>
      <c r="D32" s="52">
        <v>0.02</v>
      </c>
      <c r="E32" s="53">
        <f t="shared" si="1"/>
        <v>114.486</v>
      </c>
      <c r="F32" s="89"/>
      <c r="G32" s="89"/>
    </row>
    <row r="33" spans="1:7" ht="20.100000000000001" customHeight="1" x14ac:dyDescent="0.25">
      <c r="A33" s="54">
        <v>14</v>
      </c>
      <c r="B33" s="49" t="s">
        <v>31</v>
      </c>
      <c r="C33" s="51">
        <f>'Bilans stanja'!E17</f>
        <v>97213647</v>
      </c>
      <c r="D33" s="52">
        <v>0.02</v>
      </c>
      <c r="E33" s="53">
        <f t="shared" si="1"/>
        <v>19442.7294</v>
      </c>
      <c r="F33" s="89"/>
      <c r="G33" s="89"/>
    </row>
    <row r="34" spans="1:7" ht="20.100000000000001" customHeight="1" x14ac:dyDescent="0.25">
      <c r="A34" s="50">
        <v>15</v>
      </c>
      <c r="B34" s="55" t="s">
        <v>32</v>
      </c>
      <c r="C34" s="51">
        <f>'Bilans stanja'!E18</f>
        <v>24181</v>
      </c>
      <c r="D34" s="52">
        <v>0.02</v>
      </c>
      <c r="E34" s="53">
        <f t="shared" si="1"/>
        <v>4.8361999999999998</v>
      </c>
      <c r="F34" s="89"/>
      <c r="G34" s="89"/>
    </row>
    <row r="35" spans="1:7" ht="20.100000000000001" customHeight="1" x14ac:dyDescent="0.25">
      <c r="A35" s="54">
        <v>16</v>
      </c>
      <c r="B35" s="49" t="s">
        <v>33</v>
      </c>
      <c r="C35" s="51">
        <f>'Bilans stanja'!E19</f>
        <v>0</v>
      </c>
      <c r="D35" s="52">
        <v>0.02</v>
      </c>
      <c r="E35" s="53">
        <f t="shared" si="1"/>
        <v>0</v>
      </c>
      <c r="F35" s="89"/>
      <c r="G35" s="89"/>
    </row>
    <row r="36" spans="1:7" ht="20.100000000000001" customHeight="1" x14ac:dyDescent="0.25">
      <c r="A36" s="54">
        <v>17</v>
      </c>
      <c r="B36" s="49" t="s">
        <v>34</v>
      </c>
      <c r="C36" s="51">
        <f>'Bilans stanja'!E20</f>
        <v>0</v>
      </c>
      <c r="D36" s="52">
        <v>0.02</v>
      </c>
      <c r="E36" s="53">
        <f t="shared" si="1"/>
        <v>0</v>
      </c>
      <c r="F36" s="89"/>
      <c r="G36" s="89"/>
    </row>
    <row r="37" spans="1:7" ht="20.100000000000001" customHeight="1" x14ac:dyDescent="0.25">
      <c r="A37" s="54">
        <v>18</v>
      </c>
      <c r="B37" s="49" t="s">
        <v>35</v>
      </c>
      <c r="C37" s="51">
        <f>'Bilans stanja'!E21</f>
        <v>0</v>
      </c>
      <c r="D37" s="52">
        <v>0.02</v>
      </c>
      <c r="E37" s="53">
        <f t="shared" si="1"/>
        <v>0</v>
      </c>
      <c r="F37" s="89"/>
      <c r="G37" s="89"/>
    </row>
    <row r="38" spans="1:7" ht="20.100000000000001" customHeight="1" x14ac:dyDescent="0.25">
      <c r="A38" s="54">
        <v>19</v>
      </c>
      <c r="B38" s="49" t="s">
        <v>36</v>
      </c>
      <c r="C38" s="51">
        <f>'Bilans stanja'!E22</f>
        <v>24181</v>
      </c>
      <c r="D38" s="52">
        <v>0.02</v>
      </c>
      <c r="E38" s="53">
        <f t="shared" si="1"/>
        <v>4.8361999999999998</v>
      </c>
      <c r="F38" s="89"/>
      <c r="G38" s="89"/>
    </row>
    <row r="39" spans="1:7" ht="20.100000000000001" customHeight="1" x14ac:dyDescent="0.25">
      <c r="A39" s="54">
        <v>20</v>
      </c>
      <c r="B39" s="49" t="s">
        <v>37</v>
      </c>
      <c r="C39" s="51">
        <f>'Bilans stanja'!E23</f>
        <v>0</v>
      </c>
      <c r="D39" s="52">
        <v>0.02</v>
      </c>
      <c r="E39" s="53">
        <f t="shared" si="1"/>
        <v>0</v>
      </c>
      <c r="F39" s="89"/>
      <c r="G39" s="89"/>
    </row>
    <row r="40" spans="1:7" ht="20.100000000000001" customHeight="1" x14ac:dyDescent="0.25">
      <c r="A40" s="50">
        <v>21</v>
      </c>
      <c r="B40" s="55" t="s">
        <v>38</v>
      </c>
      <c r="C40" s="51">
        <f>'Bilans stanja'!E24</f>
        <v>124444318</v>
      </c>
      <c r="D40" s="52">
        <v>0.02</v>
      </c>
      <c r="E40" s="53">
        <f t="shared" si="1"/>
        <v>24888.863599999997</v>
      </c>
      <c r="F40" s="89"/>
      <c r="G40" s="89"/>
    </row>
    <row r="41" spans="1:7" ht="20.100000000000001" customHeight="1" x14ac:dyDescent="0.25">
      <c r="A41" s="54">
        <v>22</v>
      </c>
      <c r="B41" s="49" t="s">
        <v>39</v>
      </c>
      <c r="C41" s="51">
        <f>'Bilans stanja'!E25</f>
        <v>31208690</v>
      </c>
      <c r="D41" s="52">
        <v>0.02</v>
      </c>
      <c r="E41" s="53">
        <f t="shared" si="1"/>
        <v>6241.7380000000003</v>
      </c>
      <c r="F41" s="89"/>
      <c r="G41" s="89"/>
    </row>
    <row r="42" spans="1:7" ht="20.100000000000001" customHeight="1" x14ac:dyDescent="0.25">
      <c r="A42" s="54">
        <v>23</v>
      </c>
      <c r="B42" s="49" t="s">
        <v>40</v>
      </c>
      <c r="C42" s="51">
        <f>'Bilans stanja'!E26</f>
        <v>74563739</v>
      </c>
      <c r="D42" s="52">
        <v>0.02</v>
      </c>
      <c r="E42" s="53">
        <f t="shared" si="1"/>
        <v>14912.747800000001</v>
      </c>
      <c r="F42" s="89"/>
      <c r="G42" s="89"/>
    </row>
    <row r="43" spans="1:7" ht="20.100000000000001" customHeight="1" x14ac:dyDescent="0.25">
      <c r="A43" s="54">
        <v>24</v>
      </c>
      <c r="B43" s="49" t="s">
        <v>41</v>
      </c>
      <c r="C43" s="51">
        <f>'Bilans stanja'!E27</f>
        <v>0</v>
      </c>
      <c r="D43" s="52">
        <v>0.02</v>
      </c>
      <c r="E43" s="53">
        <f t="shared" si="1"/>
        <v>0</v>
      </c>
      <c r="F43" s="89"/>
      <c r="G43" s="89"/>
    </row>
    <row r="44" spans="1:7" ht="20.100000000000001" customHeight="1" x14ac:dyDescent="0.25">
      <c r="A44" s="54">
        <v>25</v>
      </c>
      <c r="B44" s="49" t="s">
        <v>42</v>
      </c>
      <c r="C44" s="51">
        <f>'Bilans stanja'!E28</f>
        <v>79491</v>
      </c>
      <c r="D44" s="52">
        <v>0.02</v>
      </c>
      <c r="E44" s="53">
        <f t="shared" si="1"/>
        <v>15.898199999999999</v>
      </c>
      <c r="F44" s="89"/>
      <c r="G44" s="89"/>
    </row>
    <row r="45" spans="1:7" ht="20.100000000000001" customHeight="1" x14ac:dyDescent="0.25">
      <c r="A45" s="54">
        <v>26</v>
      </c>
      <c r="B45" s="49" t="s">
        <v>43</v>
      </c>
      <c r="C45" s="51">
        <f>'Bilans stanja'!E29</f>
        <v>0</v>
      </c>
      <c r="D45" s="52">
        <v>0.02</v>
      </c>
      <c r="E45" s="53">
        <f t="shared" si="1"/>
        <v>0</v>
      </c>
      <c r="F45" s="89"/>
      <c r="G45" s="89"/>
    </row>
    <row r="46" spans="1:7" ht="20.100000000000001" customHeight="1" x14ac:dyDescent="0.25">
      <c r="A46" s="54">
        <v>27</v>
      </c>
      <c r="B46" s="49" t="s">
        <v>44</v>
      </c>
      <c r="C46" s="51">
        <f>'Bilans stanja'!E30</f>
        <v>5748</v>
      </c>
      <c r="D46" s="52">
        <v>0.02</v>
      </c>
      <c r="E46" s="53">
        <f t="shared" si="1"/>
        <v>1.1496000000000002</v>
      </c>
      <c r="F46" s="89"/>
      <c r="G46" s="89"/>
    </row>
    <row r="47" spans="1:7" ht="20.100000000000001" customHeight="1" x14ac:dyDescent="0.25">
      <c r="A47" s="54">
        <v>28</v>
      </c>
      <c r="B47" s="49" t="s">
        <v>45</v>
      </c>
      <c r="C47" s="51">
        <f>'Bilans stanja'!E31</f>
        <v>86650</v>
      </c>
      <c r="D47" s="52">
        <v>0.02</v>
      </c>
      <c r="E47" s="53">
        <f t="shared" si="1"/>
        <v>17.329999999999998</v>
      </c>
      <c r="F47" s="89"/>
      <c r="G47" s="89"/>
    </row>
    <row r="48" spans="1:7" ht="20.100000000000001" customHeight="1" x14ac:dyDescent="0.25">
      <c r="A48" s="54">
        <v>29</v>
      </c>
      <c r="B48" s="49" t="s">
        <v>46</v>
      </c>
      <c r="C48" s="51">
        <f>'Bilans stanja'!E32</f>
        <v>18500000</v>
      </c>
      <c r="D48" s="52">
        <v>0.02</v>
      </c>
      <c r="E48" s="53">
        <f t="shared" si="1"/>
        <v>3700</v>
      </c>
      <c r="F48" s="89"/>
      <c r="G48" s="89"/>
    </row>
    <row r="49" spans="1:7" ht="20.100000000000001" customHeight="1" x14ac:dyDescent="0.25">
      <c r="A49" s="50">
        <v>30</v>
      </c>
      <c r="B49" s="55" t="s">
        <v>47</v>
      </c>
      <c r="C49" s="51">
        <f>'Bilans stanja'!E33</f>
        <v>527374</v>
      </c>
      <c r="D49" s="52">
        <v>0.02</v>
      </c>
      <c r="E49" s="53">
        <f t="shared" si="1"/>
        <v>105.4748</v>
      </c>
      <c r="F49" s="89"/>
      <c r="G49" s="89"/>
    </row>
    <row r="50" spans="1:7" ht="20.100000000000001" customHeight="1" x14ac:dyDescent="0.25">
      <c r="A50" s="50">
        <v>31</v>
      </c>
      <c r="B50" s="55" t="s">
        <v>48</v>
      </c>
      <c r="C50" s="51">
        <f>'Bilans stanja'!E34</f>
        <v>159256154</v>
      </c>
      <c r="D50" s="52">
        <v>0.02</v>
      </c>
      <c r="E50" s="53">
        <f t="shared" si="1"/>
        <v>31851.230800000001</v>
      </c>
      <c r="F50" s="89"/>
      <c r="G50" s="89"/>
    </row>
    <row r="51" spans="1:7" ht="20.100000000000001" customHeight="1" x14ac:dyDescent="0.25">
      <c r="A51" s="50">
        <v>32</v>
      </c>
      <c r="B51" s="55" t="s">
        <v>49</v>
      </c>
      <c r="C51" s="51">
        <f>'Bilans stanja'!E35</f>
        <v>25058486</v>
      </c>
      <c r="D51" s="52">
        <v>0.02</v>
      </c>
      <c r="E51" s="53">
        <f t="shared" si="1"/>
        <v>5011.6972000000005</v>
      </c>
      <c r="F51" s="89"/>
      <c r="G51" s="89"/>
    </row>
    <row r="52" spans="1:7" ht="20.100000000000001" customHeight="1" x14ac:dyDescent="0.25">
      <c r="A52" s="54">
        <v>33</v>
      </c>
      <c r="B52" s="49" t="s">
        <v>50</v>
      </c>
      <c r="C52" s="51">
        <f>'Bilans stanja'!E36</f>
        <v>23587828</v>
      </c>
      <c r="D52" s="52">
        <v>0.02</v>
      </c>
      <c r="E52" s="53">
        <f t="shared" si="1"/>
        <v>4717.5655999999999</v>
      </c>
      <c r="F52" s="89"/>
      <c r="G52" s="89"/>
    </row>
    <row r="53" spans="1:7" ht="20.100000000000001" customHeight="1" x14ac:dyDescent="0.25">
      <c r="A53" s="54">
        <v>34</v>
      </c>
      <c r="B53" s="49" t="s">
        <v>51</v>
      </c>
      <c r="C53" s="51">
        <f>'Bilans stanja'!E37</f>
        <v>0</v>
      </c>
      <c r="D53" s="52">
        <v>0.02</v>
      </c>
      <c r="E53" s="53">
        <f t="shared" si="1"/>
        <v>0</v>
      </c>
      <c r="F53" s="89"/>
      <c r="G53" s="89"/>
    </row>
    <row r="54" spans="1:7" ht="20.100000000000001" customHeight="1" x14ac:dyDescent="0.25">
      <c r="A54" s="54">
        <v>35</v>
      </c>
      <c r="B54" s="49" t="s">
        <v>52</v>
      </c>
      <c r="C54" s="51">
        <f>'Bilans stanja'!E38</f>
        <v>0</v>
      </c>
      <c r="D54" s="52">
        <v>0.02</v>
      </c>
      <c r="E54" s="53">
        <f t="shared" si="1"/>
        <v>0</v>
      </c>
      <c r="F54" s="89"/>
      <c r="G54" s="89"/>
    </row>
    <row r="55" spans="1:7" ht="20.100000000000001" customHeight="1" x14ac:dyDescent="0.25">
      <c r="A55" s="54">
        <v>36</v>
      </c>
      <c r="B55" s="49" t="s">
        <v>53</v>
      </c>
      <c r="C55" s="51">
        <f>'Bilans stanja'!E39</f>
        <v>224563</v>
      </c>
      <c r="D55" s="52">
        <v>0.02</v>
      </c>
      <c r="E55" s="53">
        <f t="shared" si="1"/>
        <v>44.912600000000005</v>
      </c>
      <c r="F55" s="89"/>
      <c r="G55" s="89"/>
    </row>
    <row r="56" spans="1:7" ht="20.100000000000001" customHeight="1" x14ac:dyDescent="0.25">
      <c r="A56" s="54">
        <v>37</v>
      </c>
      <c r="B56" s="49" t="s">
        <v>54</v>
      </c>
      <c r="C56" s="51">
        <f>'Bilans stanja'!E40</f>
        <v>0</v>
      </c>
      <c r="D56" s="52">
        <v>0.02</v>
      </c>
      <c r="E56" s="53">
        <f t="shared" si="1"/>
        <v>0</v>
      </c>
      <c r="F56" s="89"/>
      <c r="G56" s="89"/>
    </row>
    <row r="57" spans="1:7" ht="20.100000000000001" customHeight="1" x14ac:dyDescent="0.25">
      <c r="A57" s="54">
        <v>38</v>
      </c>
      <c r="B57" s="49" t="s">
        <v>55</v>
      </c>
      <c r="C57" s="51">
        <f>'Bilans stanja'!E41</f>
        <v>1246095</v>
      </c>
      <c r="D57" s="52">
        <v>0.02</v>
      </c>
      <c r="E57" s="53">
        <f t="shared" si="1"/>
        <v>249.21900000000002</v>
      </c>
      <c r="F57" s="89"/>
      <c r="G57" s="89"/>
    </row>
    <row r="58" spans="1:7" ht="20.100000000000001" customHeight="1" x14ac:dyDescent="0.25">
      <c r="A58" s="50">
        <v>39</v>
      </c>
      <c r="B58" s="55" t="s">
        <v>56</v>
      </c>
      <c r="C58" s="51">
        <f>'Bilans stanja'!E42</f>
        <v>134197668</v>
      </c>
      <c r="D58" s="52">
        <v>0.02</v>
      </c>
      <c r="E58" s="53">
        <f t="shared" si="1"/>
        <v>26839.533599999999</v>
      </c>
      <c r="F58" s="89"/>
      <c r="G58" s="89"/>
    </row>
    <row r="59" spans="1:7" ht="20.100000000000001" customHeight="1" x14ac:dyDescent="0.25">
      <c r="A59" s="50">
        <v>40</v>
      </c>
      <c r="B59" s="55" t="s">
        <v>57</v>
      </c>
      <c r="C59" s="51">
        <f>'Bilans stanja'!E43</f>
        <v>51724491</v>
      </c>
      <c r="D59" s="52">
        <v>0.02</v>
      </c>
      <c r="E59" s="53">
        <f t="shared" si="1"/>
        <v>10344.898200000001</v>
      </c>
      <c r="F59" s="89"/>
      <c r="G59" s="89"/>
    </row>
    <row r="60" spans="1:7" ht="20.100000000000001" customHeight="1" x14ac:dyDescent="0.25">
      <c r="A60" s="54">
        <v>41</v>
      </c>
      <c r="B60" s="49" t="s">
        <v>58</v>
      </c>
      <c r="C60" s="51">
        <f>'Bilans stanja'!E44</f>
        <v>3182199</v>
      </c>
      <c r="D60" s="52">
        <v>0.02</v>
      </c>
      <c r="E60" s="53">
        <f t="shared" si="1"/>
        <v>636.43979999999999</v>
      </c>
      <c r="F60" s="89"/>
      <c r="G60" s="89"/>
    </row>
    <row r="61" spans="1:7" ht="20.100000000000001" customHeight="1" x14ac:dyDescent="0.25">
      <c r="A61" s="54">
        <v>42</v>
      </c>
      <c r="B61" s="49" t="s">
        <v>59</v>
      </c>
      <c r="C61" s="51">
        <f>'Bilans stanja'!E45</f>
        <v>39631129</v>
      </c>
      <c r="D61" s="52">
        <v>0.02</v>
      </c>
      <c r="E61" s="53">
        <f t="shared" si="1"/>
        <v>7926.2258000000011</v>
      </c>
      <c r="F61" s="89"/>
      <c r="G61" s="89"/>
    </row>
    <row r="62" spans="1:7" ht="20.100000000000001" customHeight="1" x14ac:dyDescent="0.25">
      <c r="A62" s="54">
        <v>43</v>
      </c>
      <c r="B62" s="49" t="s">
        <v>60</v>
      </c>
      <c r="C62" s="51">
        <f>'Bilans stanja'!E46</f>
        <v>6483413</v>
      </c>
      <c r="D62" s="52">
        <v>0.02</v>
      </c>
      <c r="E62" s="53">
        <f t="shared" si="1"/>
        <v>1296.6826000000001</v>
      </c>
      <c r="F62" s="89"/>
      <c r="G62" s="89"/>
    </row>
    <row r="63" spans="1:7" ht="20.100000000000001" customHeight="1" x14ac:dyDescent="0.25">
      <c r="A63" s="54">
        <v>44</v>
      </c>
      <c r="B63" s="49" t="s">
        <v>61</v>
      </c>
      <c r="C63" s="51">
        <f>'Bilans stanja'!E47</f>
        <v>81355</v>
      </c>
      <c r="D63" s="52">
        <v>0.02</v>
      </c>
      <c r="E63" s="53">
        <f t="shared" si="1"/>
        <v>16.271000000000001</v>
      </c>
      <c r="F63" s="89"/>
      <c r="G63" s="89"/>
    </row>
    <row r="64" spans="1:7" ht="20.100000000000001" customHeight="1" x14ac:dyDescent="0.25">
      <c r="A64" s="54">
        <v>45</v>
      </c>
      <c r="B64" s="49" t="s">
        <v>62</v>
      </c>
      <c r="C64" s="51">
        <f>'Bilans stanja'!E48</f>
        <v>68335</v>
      </c>
      <c r="D64" s="52">
        <v>0.02</v>
      </c>
      <c r="E64" s="53">
        <f t="shared" si="1"/>
        <v>13.667</v>
      </c>
      <c r="F64" s="89"/>
      <c r="G64" s="89"/>
    </row>
    <row r="65" spans="1:7" ht="20.100000000000001" customHeight="1" x14ac:dyDescent="0.25">
      <c r="A65" s="54">
        <v>46</v>
      </c>
      <c r="B65" s="49" t="s">
        <v>63</v>
      </c>
      <c r="C65" s="51">
        <f>'Bilans stanja'!E49</f>
        <v>2278060</v>
      </c>
      <c r="D65" s="52">
        <v>0.02</v>
      </c>
      <c r="E65" s="53">
        <f t="shared" si="1"/>
        <v>455.61200000000002</v>
      </c>
      <c r="F65" s="89"/>
      <c r="G65" s="89"/>
    </row>
    <row r="66" spans="1:7" ht="20.100000000000001" customHeight="1" x14ac:dyDescent="0.25">
      <c r="A66" s="50">
        <v>47</v>
      </c>
      <c r="B66" s="55" t="s">
        <v>64</v>
      </c>
      <c r="C66" s="51">
        <f>'Bilans stanja'!E50</f>
        <v>15724736</v>
      </c>
      <c r="D66" s="52">
        <v>0.02</v>
      </c>
      <c r="E66" s="53">
        <f t="shared" si="1"/>
        <v>3144.9472000000005</v>
      </c>
      <c r="F66" s="89"/>
      <c r="G66" s="89"/>
    </row>
    <row r="67" spans="1:7" ht="20.100000000000001" customHeight="1" x14ac:dyDescent="0.25">
      <c r="A67" s="54">
        <v>48</v>
      </c>
      <c r="B67" s="49" t="s">
        <v>65</v>
      </c>
      <c r="C67" s="51">
        <f>'Bilans stanja'!E51</f>
        <v>645000</v>
      </c>
      <c r="D67" s="52">
        <v>0.02</v>
      </c>
      <c r="E67" s="53">
        <f t="shared" si="1"/>
        <v>129</v>
      </c>
      <c r="F67" s="89"/>
      <c r="G67" s="89"/>
    </row>
    <row r="68" spans="1:7" ht="20.100000000000001" customHeight="1" x14ac:dyDescent="0.25">
      <c r="A68" s="54">
        <v>49</v>
      </c>
      <c r="B68" s="49" t="s">
        <v>66</v>
      </c>
      <c r="C68" s="51">
        <f>'Bilans stanja'!E52</f>
        <v>0</v>
      </c>
      <c r="D68" s="52">
        <v>0.02</v>
      </c>
      <c r="E68" s="53">
        <f t="shared" si="1"/>
        <v>0</v>
      </c>
      <c r="F68" s="89"/>
      <c r="G68" s="89"/>
    </row>
    <row r="69" spans="1:7" ht="20.100000000000001" customHeight="1" x14ac:dyDescent="0.25">
      <c r="A69" s="54">
        <v>50</v>
      </c>
      <c r="B69" s="49" t="s">
        <v>67</v>
      </c>
      <c r="C69" s="51">
        <f>'Bilans stanja'!E53</f>
        <v>0</v>
      </c>
      <c r="D69" s="52">
        <v>0.02</v>
      </c>
      <c r="E69" s="53">
        <f t="shared" si="1"/>
        <v>0</v>
      </c>
      <c r="F69" s="89"/>
      <c r="G69" s="89"/>
    </row>
    <row r="70" spans="1:7" ht="20.100000000000001" customHeight="1" x14ac:dyDescent="0.25">
      <c r="A70" s="54">
        <v>51</v>
      </c>
      <c r="B70" s="49" t="s">
        <v>68</v>
      </c>
      <c r="C70" s="51">
        <f>'Bilans stanja'!E54</f>
        <v>79736</v>
      </c>
      <c r="D70" s="52">
        <v>0.02</v>
      </c>
      <c r="E70" s="53">
        <f t="shared" si="1"/>
        <v>15.9472</v>
      </c>
      <c r="F70" s="89"/>
      <c r="G70" s="89"/>
    </row>
    <row r="71" spans="1:7" ht="20.100000000000001" customHeight="1" x14ac:dyDescent="0.25">
      <c r="A71" s="54">
        <v>52</v>
      </c>
      <c r="B71" s="49" t="s">
        <v>69</v>
      </c>
      <c r="C71" s="51">
        <f>'Bilans stanja'!E55</f>
        <v>0</v>
      </c>
      <c r="D71" s="52">
        <v>0.02</v>
      </c>
      <c r="E71" s="53">
        <f t="shared" si="1"/>
        <v>0</v>
      </c>
      <c r="F71" s="89"/>
      <c r="G71" s="89"/>
    </row>
    <row r="72" spans="1:7" ht="20.100000000000001" customHeight="1" x14ac:dyDescent="0.25">
      <c r="A72" s="54">
        <v>53</v>
      </c>
      <c r="B72" s="49" t="s">
        <v>70</v>
      </c>
      <c r="C72" s="51">
        <f>'Bilans stanja'!E56</f>
        <v>0</v>
      </c>
      <c r="D72" s="52">
        <v>0.02</v>
      </c>
      <c r="E72" s="53">
        <f t="shared" si="1"/>
        <v>0</v>
      </c>
      <c r="F72" s="89"/>
      <c r="G72" s="89"/>
    </row>
    <row r="73" spans="1:7" ht="20.100000000000001" customHeight="1" x14ac:dyDescent="0.25">
      <c r="A73" s="54">
        <v>54</v>
      </c>
      <c r="B73" s="49" t="s">
        <v>71</v>
      </c>
      <c r="C73" s="51">
        <f>'Bilans stanja'!E57</f>
        <v>0</v>
      </c>
      <c r="D73" s="52">
        <v>0.02</v>
      </c>
      <c r="E73" s="53">
        <f t="shared" si="1"/>
        <v>0</v>
      </c>
      <c r="F73" s="89"/>
      <c r="G73" s="89"/>
    </row>
    <row r="74" spans="1:7" ht="20.100000000000001" customHeight="1" x14ac:dyDescent="0.25">
      <c r="A74" s="54">
        <v>55</v>
      </c>
      <c r="B74" s="49" t="s">
        <v>72</v>
      </c>
      <c r="C74" s="51">
        <f>'Bilans stanja'!E58</f>
        <v>15000000</v>
      </c>
      <c r="D74" s="52">
        <v>0.02</v>
      </c>
      <c r="E74" s="53">
        <f t="shared" si="1"/>
        <v>3000</v>
      </c>
      <c r="F74" s="89"/>
      <c r="G74" s="89"/>
    </row>
    <row r="75" spans="1:7" ht="20.100000000000001" customHeight="1" x14ac:dyDescent="0.25">
      <c r="A75" s="50">
        <v>56</v>
      </c>
      <c r="B75" s="55" t="s">
        <v>73</v>
      </c>
      <c r="C75" s="51">
        <f>'Bilans stanja'!E59</f>
        <v>40035869</v>
      </c>
      <c r="D75" s="52">
        <v>0.02</v>
      </c>
      <c r="E75" s="53">
        <f t="shared" si="1"/>
        <v>8007.1738000000005</v>
      </c>
      <c r="F75" s="89"/>
      <c r="G75" s="89"/>
    </row>
    <row r="76" spans="1:7" ht="20.100000000000001" customHeight="1" x14ac:dyDescent="0.25">
      <c r="A76" s="54">
        <v>57</v>
      </c>
      <c r="B76" s="49" t="s">
        <v>74</v>
      </c>
      <c r="C76" s="51">
        <f>'Bilans stanja'!E60</f>
        <v>100000</v>
      </c>
      <c r="D76" s="52">
        <v>0.02</v>
      </c>
      <c r="E76" s="53">
        <f t="shared" si="1"/>
        <v>20</v>
      </c>
      <c r="F76" s="89"/>
      <c r="G76" s="89"/>
    </row>
    <row r="77" spans="1:7" ht="20.100000000000001" customHeight="1" x14ac:dyDescent="0.25">
      <c r="A77" s="54">
        <v>58</v>
      </c>
      <c r="B77" s="49" t="s">
        <v>75</v>
      </c>
      <c r="C77" s="51">
        <f>'Bilans stanja'!E61</f>
        <v>39935869</v>
      </c>
      <c r="D77" s="52">
        <v>0.02</v>
      </c>
      <c r="E77" s="53">
        <f t="shared" si="1"/>
        <v>7987.1738000000005</v>
      </c>
      <c r="F77" s="89"/>
      <c r="G77" s="89"/>
    </row>
    <row r="78" spans="1:7" ht="20.100000000000001" customHeight="1" x14ac:dyDescent="0.25">
      <c r="A78" s="54">
        <v>59</v>
      </c>
      <c r="B78" s="49" t="s">
        <v>76</v>
      </c>
      <c r="C78" s="51">
        <f>'Bilans stanja'!E62</f>
        <v>1652151</v>
      </c>
      <c r="D78" s="52">
        <v>0.02</v>
      </c>
      <c r="E78" s="53">
        <f t="shared" si="1"/>
        <v>330.43020000000001</v>
      </c>
      <c r="F78" s="89"/>
      <c r="G78" s="89"/>
    </row>
    <row r="79" spans="1:7" ht="20.100000000000001" customHeight="1" x14ac:dyDescent="0.25">
      <c r="A79" s="54">
        <v>60</v>
      </c>
      <c r="B79" s="49" t="s">
        <v>77</v>
      </c>
      <c r="C79" s="51">
        <f>'Bilans stanja'!E63</f>
        <v>25060421</v>
      </c>
      <c r="D79" s="52">
        <v>0.02</v>
      </c>
      <c r="E79" s="53">
        <f t="shared" si="1"/>
        <v>5012.0842000000002</v>
      </c>
      <c r="F79" s="89"/>
      <c r="G79" s="89"/>
    </row>
    <row r="80" spans="1:7" ht="20.100000000000001" customHeight="1" x14ac:dyDescent="0.25">
      <c r="A80" s="54">
        <v>61</v>
      </c>
      <c r="B80" s="49" t="s">
        <v>78</v>
      </c>
      <c r="C80" s="51">
        <f>'Bilans stanja'!E64</f>
        <v>0</v>
      </c>
      <c r="D80" s="52">
        <v>0.02</v>
      </c>
      <c r="E80" s="53">
        <f t="shared" si="1"/>
        <v>0</v>
      </c>
      <c r="F80" s="89"/>
      <c r="G80" s="89"/>
    </row>
    <row r="81" spans="1:7" ht="20.100000000000001" customHeight="1" x14ac:dyDescent="0.25">
      <c r="A81" s="50">
        <v>62</v>
      </c>
      <c r="B81" s="55" t="s">
        <v>79</v>
      </c>
      <c r="C81" s="51">
        <f>'Bilans stanja'!E65</f>
        <v>860172066</v>
      </c>
      <c r="D81" s="52">
        <v>0.02</v>
      </c>
      <c r="E81" s="53">
        <f t="shared" si="1"/>
        <v>172034.41320000001</v>
      </c>
      <c r="F81" s="89"/>
      <c r="G81" s="89"/>
    </row>
    <row r="82" spans="1:7" ht="20.100000000000001" customHeight="1" x14ac:dyDescent="0.25">
      <c r="A82" s="50">
        <v>63</v>
      </c>
      <c r="B82" s="55" t="s">
        <v>80</v>
      </c>
      <c r="C82" s="51">
        <f>'Bilans stanja'!E66</f>
        <v>0</v>
      </c>
      <c r="D82" s="52">
        <v>0.02</v>
      </c>
      <c r="E82" s="53">
        <f t="shared" si="1"/>
        <v>0</v>
      </c>
      <c r="F82" s="89"/>
      <c r="G82" s="89"/>
    </row>
    <row r="83" spans="1:7" ht="20.100000000000001" customHeight="1" x14ac:dyDescent="0.25">
      <c r="A83" s="50">
        <v>64</v>
      </c>
      <c r="B83" s="55" t="s">
        <v>81</v>
      </c>
      <c r="C83" s="51">
        <f>'Bilans stanja'!E67</f>
        <v>860172066</v>
      </c>
      <c r="D83" s="52">
        <v>0.02</v>
      </c>
      <c r="E83" s="53">
        <f t="shared" si="1"/>
        <v>172034.41320000001</v>
      </c>
      <c r="F83" s="89"/>
      <c r="G83" s="89"/>
    </row>
    <row r="84" spans="1:7" ht="20.100000000000001" customHeight="1" x14ac:dyDescent="0.25">
      <c r="A84" s="50">
        <v>65</v>
      </c>
      <c r="B84" s="55" t="s">
        <v>82</v>
      </c>
      <c r="C84" s="51">
        <f>'Bilans stanja'!E68</f>
        <v>74735967</v>
      </c>
      <c r="D84" s="52">
        <v>0.02</v>
      </c>
      <c r="E84" s="53">
        <f t="shared" si="1"/>
        <v>14947.1934</v>
      </c>
      <c r="F84" s="89"/>
      <c r="G84" s="89"/>
    </row>
    <row r="85" spans="1:7" ht="20.100000000000001" customHeight="1" x14ac:dyDescent="0.25">
      <c r="A85" s="50">
        <v>66</v>
      </c>
      <c r="B85" s="55" t="s">
        <v>83</v>
      </c>
      <c r="C85" s="51">
        <f>'Bilans stanja'!E69</f>
        <v>934908033</v>
      </c>
      <c r="D85" s="52">
        <v>0.02</v>
      </c>
      <c r="E85" s="53">
        <f t="shared" ref="E85:E148" si="2">C85*D85/100</f>
        <v>186981.6066</v>
      </c>
      <c r="F85" s="89"/>
      <c r="G85" s="89"/>
    </row>
    <row r="86" spans="1:7" ht="20.100000000000001" customHeight="1" x14ac:dyDescent="0.25">
      <c r="A86" s="50">
        <v>101</v>
      </c>
      <c r="B86" s="55" t="s">
        <v>84</v>
      </c>
      <c r="C86" s="51">
        <f>'Bilans stanja'!E70</f>
        <v>676768063</v>
      </c>
      <c r="D86" s="52">
        <v>0.02</v>
      </c>
      <c r="E86" s="53">
        <f t="shared" si="2"/>
        <v>135353.61259999999</v>
      </c>
      <c r="F86" s="89"/>
      <c r="G86" s="89"/>
    </row>
    <row r="87" spans="1:7" ht="20.100000000000001" customHeight="1" x14ac:dyDescent="0.25">
      <c r="A87" s="54">
        <v>102</v>
      </c>
      <c r="B87" s="49" t="s">
        <v>85</v>
      </c>
      <c r="C87" s="51">
        <f>'Bilans stanja'!E71</f>
        <v>491383755</v>
      </c>
      <c r="D87" s="52">
        <v>0.02</v>
      </c>
      <c r="E87" s="53">
        <f t="shared" si="2"/>
        <v>98276.750999999989</v>
      </c>
      <c r="F87" s="89"/>
      <c r="G87" s="89"/>
    </row>
    <row r="88" spans="1:7" ht="20.100000000000001" customHeight="1" x14ac:dyDescent="0.25">
      <c r="A88" s="54">
        <v>103</v>
      </c>
      <c r="B88" s="49" t="s">
        <v>86</v>
      </c>
      <c r="C88" s="51">
        <f>'Bilans stanja'!E72</f>
        <v>491383755</v>
      </c>
      <c r="D88" s="52">
        <v>0.02</v>
      </c>
      <c r="E88" s="53">
        <f t="shared" si="2"/>
        <v>98276.750999999989</v>
      </c>
      <c r="F88" s="89"/>
      <c r="G88" s="89"/>
    </row>
    <row r="89" spans="1:7" ht="20.100000000000001" customHeight="1" x14ac:dyDescent="0.25">
      <c r="A89" s="54">
        <v>104</v>
      </c>
      <c r="B89" s="49" t="s">
        <v>87</v>
      </c>
      <c r="C89" s="51">
        <f>'Bilans stanja'!E73</f>
        <v>0</v>
      </c>
      <c r="D89" s="52">
        <v>0.02</v>
      </c>
      <c r="E89" s="53">
        <f t="shared" si="2"/>
        <v>0</v>
      </c>
      <c r="F89" s="89"/>
      <c r="G89" s="89"/>
    </row>
    <row r="90" spans="1:7" ht="20.100000000000001" customHeight="1" x14ac:dyDescent="0.25">
      <c r="A90" s="54">
        <v>105</v>
      </c>
      <c r="B90" s="49" t="s">
        <v>88</v>
      </c>
      <c r="C90" s="51">
        <f>'Bilans stanja'!E74</f>
        <v>0</v>
      </c>
      <c r="D90" s="52">
        <v>0.02</v>
      </c>
      <c r="E90" s="53">
        <f t="shared" si="2"/>
        <v>0</v>
      </c>
      <c r="F90" s="89"/>
      <c r="G90" s="89"/>
    </row>
    <row r="91" spans="1:7" ht="20.100000000000001" customHeight="1" x14ac:dyDescent="0.25">
      <c r="A91" s="54">
        <v>106</v>
      </c>
      <c r="B91" s="49" t="s">
        <v>89</v>
      </c>
      <c r="C91" s="51">
        <f>'Bilans stanja'!E75</f>
        <v>0</v>
      </c>
      <c r="D91" s="52">
        <v>0.02</v>
      </c>
      <c r="E91" s="53">
        <f t="shared" si="2"/>
        <v>0</v>
      </c>
      <c r="F91" s="89"/>
      <c r="G91" s="89"/>
    </row>
    <row r="92" spans="1:7" ht="20.100000000000001" customHeight="1" x14ac:dyDescent="0.25">
      <c r="A92" s="54">
        <v>107</v>
      </c>
      <c r="B92" s="49" t="s">
        <v>90</v>
      </c>
      <c r="C92" s="51">
        <f>'Bilans stanja'!E76</f>
        <v>0</v>
      </c>
      <c r="D92" s="52">
        <v>0.02</v>
      </c>
      <c r="E92" s="53">
        <f t="shared" si="2"/>
        <v>0</v>
      </c>
      <c r="F92" s="89"/>
      <c r="G92" s="89"/>
    </row>
    <row r="93" spans="1:7" ht="20.100000000000001" customHeight="1" x14ac:dyDescent="0.25">
      <c r="A93" s="54">
        <v>108</v>
      </c>
      <c r="B93" s="49" t="s">
        <v>91</v>
      </c>
      <c r="C93" s="51">
        <f>'Bilans stanja'!E77</f>
        <v>0</v>
      </c>
      <c r="D93" s="52">
        <v>0.02</v>
      </c>
      <c r="E93" s="53">
        <f t="shared" si="2"/>
        <v>0</v>
      </c>
      <c r="F93" s="89"/>
      <c r="G93" s="89"/>
    </row>
    <row r="94" spans="1:7" ht="20.100000000000001" customHeight="1" x14ac:dyDescent="0.25">
      <c r="A94" s="54">
        <v>109</v>
      </c>
      <c r="B94" s="49" t="s">
        <v>92</v>
      </c>
      <c r="C94" s="51">
        <f>'Bilans stanja'!E78</f>
        <v>0</v>
      </c>
      <c r="D94" s="52">
        <v>0.02</v>
      </c>
      <c r="E94" s="53">
        <f t="shared" si="2"/>
        <v>0</v>
      </c>
      <c r="F94" s="89"/>
      <c r="G94" s="89"/>
    </row>
    <row r="95" spans="1:7" ht="20.100000000000001" customHeight="1" x14ac:dyDescent="0.25">
      <c r="A95" s="54">
        <v>110</v>
      </c>
      <c r="B95" s="49" t="s">
        <v>93</v>
      </c>
      <c r="C95" s="51">
        <f>'Bilans stanja'!E79</f>
        <v>0</v>
      </c>
      <c r="D95" s="52">
        <v>0.02</v>
      </c>
      <c r="E95" s="53">
        <f t="shared" si="2"/>
        <v>0</v>
      </c>
      <c r="F95" s="89"/>
      <c r="G95" s="89"/>
    </row>
    <row r="96" spans="1:7" ht="20.100000000000001" customHeight="1" x14ac:dyDescent="0.25">
      <c r="A96" s="54">
        <v>111</v>
      </c>
      <c r="B96" s="49" t="s">
        <v>94</v>
      </c>
      <c r="C96" s="51">
        <f>'Bilans stanja'!E80</f>
        <v>146933266</v>
      </c>
      <c r="D96" s="52">
        <v>0.02</v>
      </c>
      <c r="E96" s="53">
        <f t="shared" si="2"/>
        <v>29386.653199999997</v>
      </c>
      <c r="F96" s="89"/>
      <c r="G96" s="89"/>
    </row>
    <row r="97" spans="1:7" ht="20.100000000000001" customHeight="1" x14ac:dyDescent="0.25">
      <c r="A97" s="54">
        <v>112</v>
      </c>
      <c r="B97" s="49" t="s">
        <v>95</v>
      </c>
      <c r="C97" s="51">
        <f>'Bilans stanja'!E81</f>
        <v>49141766</v>
      </c>
      <c r="D97" s="52">
        <v>0.02</v>
      </c>
      <c r="E97" s="53">
        <f t="shared" si="2"/>
        <v>9828.3532000000014</v>
      </c>
      <c r="F97" s="89"/>
      <c r="G97" s="89"/>
    </row>
    <row r="98" spans="1:7" ht="20.100000000000001" customHeight="1" x14ac:dyDescent="0.25">
      <c r="A98" s="54">
        <v>113</v>
      </c>
      <c r="B98" s="49" t="s">
        <v>96</v>
      </c>
      <c r="C98" s="51">
        <f>'Bilans stanja'!E82</f>
        <v>0</v>
      </c>
      <c r="D98" s="52">
        <v>0.02</v>
      </c>
      <c r="E98" s="53">
        <f t="shared" si="2"/>
        <v>0</v>
      </c>
      <c r="F98" s="89"/>
      <c r="G98" s="89"/>
    </row>
    <row r="99" spans="1:7" ht="20.100000000000001" customHeight="1" x14ac:dyDescent="0.25">
      <c r="A99" s="54">
        <v>114</v>
      </c>
      <c r="B99" s="49" t="s">
        <v>97</v>
      </c>
      <c r="C99" s="51">
        <f>'Bilans stanja'!E83</f>
        <v>97791500</v>
      </c>
      <c r="D99" s="52">
        <v>0.02</v>
      </c>
      <c r="E99" s="53">
        <f t="shared" si="2"/>
        <v>19558.3</v>
      </c>
      <c r="F99" s="89"/>
      <c r="G99" s="89"/>
    </row>
    <row r="100" spans="1:7" ht="20.100000000000001" customHeight="1" x14ac:dyDescent="0.25">
      <c r="A100" s="54">
        <v>115</v>
      </c>
      <c r="B100" s="49" t="s">
        <v>98</v>
      </c>
      <c r="C100" s="51">
        <f>'Bilans stanja'!E84</f>
        <v>0</v>
      </c>
      <c r="D100" s="52">
        <v>0.02</v>
      </c>
      <c r="E100" s="53">
        <f t="shared" si="2"/>
        <v>0</v>
      </c>
      <c r="F100" s="89"/>
      <c r="G100" s="89"/>
    </row>
    <row r="101" spans="1:7" ht="20.100000000000001" customHeight="1" x14ac:dyDescent="0.25">
      <c r="A101" s="54">
        <v>116</v>
      </c>
      <c r="B101" s="49" t="s">
        <v>99</v>
      </c>
      <c r="C101" s="51">
        <f>'Bilans stanja'!E85</f>
        <v>0</v>
      </c>
      <c r="D101" s="52">
        <v>0.02</v>
      </c>
      <c r="E101" s="53">
        <f t="shared" si="2"/>
        <v>0</v>
      </c>
      <c r="F101" s="89"/>
      <c r="G101" s="89"/>
    </row>
    <row r="102" spans="1:7" ht="20.100000000000001" customHeight="1" x14ac:dyDescent="0.25">
      <c r="A102" s="54">
        <v>117</v>
      </c>
      <c r="B102" s="49" t="s">
        <v>100</v>
      </c>
      <c r="C102" s="51">
        <f>'Bilans stanja'!E86</f>
        <v>1652</v>
      </c>
      <c r="D102" s="52">
        <v>0.02</v>
      </c>
      <c r="E102" s="53">
        <f t="shared" si="2"/>
        <v>0.33039999999999997</v>
      </c>
      <c r="F102" s="89"/>
      <c r="G102" s="89"/>
    </row>
    <row r="103" spans="1:7" ht="20.100000000000001" customHeight="1" x14ac:dyDescent="0.25">
      <c r="A103" s="54">
        <v>118</v>
      </c>
      <c r="B103" s="49" t="s">
        <v>101</v>
      </c>
      <c r="C103" s="51">
        <f>'Bilans stanja'!E87</f>
        <v>38452694</v>
      </c>
      <c r="D103" s="52">
        <v>0.02</v>
      </c>
      <c r="E103" s="53">
        <f t="shared" si="2"/>
        <v>7690.5388000000003</v>
      </c>
      <c r="F103" s="89"/>
      <c r="G103" s="89"/>
    </row>
    <row r="104" spans="1:7" ht="20.100000000000001" customHeight="1" x14ac:dyDescent="0.25">
      <c r="A104" s="54">
        <v>119</v>
      </c>
      <c r="B104" s="49" t="s">
        <v>102</v>
      </c>
      <c r="C104" s="51">
        <f>'Bilans stanja'!E88</f>
        <v>0</v>
      </c>
      <c r="D104" s="52">
        <v>0.02</v>
      </c>
      <c r="E104" s="53">
        <f t="shared" si="2"/>
        <v>0</v>
      </c>
      <c r="F104" s="89"/>
      <c r="G104" s="89"/>
    </row>
    <row r="105" spans="1:7" ht="20.100000000000001" customHeight="1" x14ac:dyDescent="0.25">
      <c r="A105" s="54">
        <v>120</v>
      </c>
      <c r="B105" s="49" t="s">
        <v>103</v>
      </c>
      <c r="C105" s="51">
        <f>'Bilans stanja'!E89</f>
        <v>38452694</v>
      </c>
      <c r="D105" s="52">
        <v>0.02</v>
      </c>
      <c r="E105" s="53">
        <f t="shared" si="2"/>
        <v>7690.5388000000003</v>
      </c>
      <c r="F105" s="89"/>
      <c r="G105" s="89"/>
    </row>
    <row r="106" spans="1:7" ht="20.100000000000001" customHeight="1" x14ac:dyDescent="0.25">
      <c r="A106" s="54">
        <v>121</v>
      </c>
      <c r="B106" s="49" t="s">
        <v>104</v>
      </c>
      <c r="C106" s="51">
        <f>'Bilans stanja'!E90</f>
        <v>0</v>
      </c>
      <c r="D106" s="52">
        <v>0.02</v>
      </c>
      <c r="E106" s="53">
        <f t="shared" si="2"/>
        <v>0</v>
      </c>
      <c r="F106" s="89"/>
      <c r="G106" s="89"/>
    </row>
    <row r="107" spans="1:7" ht="20.100000000000001" customHeight="1" x14ac:dyDescent="0.25">
      <c r="A107" s="54">
        <v>122</v>
      </c>
      <c r="B107" s="49" t="s">
        <v>105</v>
      </c>
      <c r="C107" s="51">
        <f>'Bilans stanja'!E91</f>
        <v>0</v>
      </c>
      <c r="D107" s="52">
        <v>0.02</v>
      </c>
      <c r="E107" s="53">
        <f t="shared" si="2"/>
        <v>0</v>
      </c>
      <c r="F107" s="89"/>
      <c r="G107" s="89"/>
    </row>
    <row r="108" spans="1:7" ht="20.100000000000001" customHeight="1" x14ac:dyDescent="0.25">
      <c r="A108" s="54">
        <v>123</v>
      </c>
      <c r="B108" s="49" t="s">
        <v>106</v>
      </c>
      <c r="C108" s="51">
        <f>'Bilans stanja'!E92</f>
        <v>0</v>
      </c>
      <c r="D108" s="52">
        <v>0.02</v>
      </c>
      <c r="E108" s="53">
        <f t="shared" si="2"/>
        <v>0</v>
      </c>
      <c r="F108" s="89"/>
      <c r="G108" s="89"/>
    </row>
    <row r="109" spans="1:7" ht="20.100000000000001" customHeight="1" x14ac:dyDescent="0.25">
      <c r="A109" s="54">
        <v>124</v>
      </c>
      <c r="B109" s="49" t="s">
        <v>107</v>
      </c>
      <c r="C109" s="51">
        <f>'Bilans stanja'!E93</f>
        <v>0</v>
      </c>
      <c r="D109" s="52">
        <v>0.02</v>
      </c>
      <c r="E109" s="53">
        <f t="shared" si="2"/>
        <v>0</v>
      </c>
      <c r="F109" s="89"/>
      <c r="G109" s="89"/>
    </row>
    <row r="110" spans="1:7" ht="20.100000000000001" customHeight="1" x14ac:dyDescent="0.25">
      <c r="A110" s="54">
        <v>125</v>
      </c>
      <c r="B110" s="49" t="s">
        <v>108</v>
      </c>
      <c r="C110" s="51">
        <f>'Bilans stanja'!E94</f>
        <v>0</v>
      </c>
      <c r="D110" s="52">
        <v>0.02</v>
      </c>
      <c r="E110" s="53">
        <f t="shared" si="2"/>
        <v>0</v>
      </c>
      <c r="F110" s="89"/>
      <c r="G110" s="89"/>
    </row>
    <row r="111" spans="1:7" ht="20.100000000000001" customHeight="1" x14ac:dyDescent="0.25">
      <c r="A111" s="50">
        <v>126</v>
      </c>
      <c r="B111" s="55" t="s">
        <v>109</v>
      </c>
      <c r="C111" s="51">
        <f>'Bilans stanja'!E95</f>
        <v>6573544</v>
      </c>
      <c r="D111" s="52">
        <v>0.02</v>
      </c>
      <c r="E111" s="53">
        <f t="shared" si="2"/>
        <v>1314.7088000000001</v>
      </c>
      <c r="F111" s="89"/>
      <c r="G111" s="89"/>
    </row>
    <row r="112" spans="1:7" ht="20.100000000000001" customHeight="1" x14ac:dyDescent="0.25">
      <c r="A112" s="54">
        <v>127</v>
      </c>
      <c r="B112" s="49" t="s">
        <v>110</v>
      </c>
      <c r="C112" s="51">
        <f>'Bilans stanja'!E96</f>
        <v>0</v>
      </c>
      <c r="D112" s="52">
        <v>0.02</v>
      </c>
      <c r="E112" s="53">
        <f t="shared" si="2"/>
        <v>0</v>
      </c>
      <c r="F112" s="89"/>
      <c r="G112" s="89"/>
    </row>
    <row r="113" spans="1:7" ht="20.100000000000001" customHeight="1" x14ac:dyDescent="0.25">
      <c r="A113" s="54">
        <v>128</v>
      </c>
      <c r="B113" s="49" t="s">
        <v>111</v>
      </c>
      <c r="C113" s="51">
        <f>'Bilans stanja'!E97</f>
        <v>0</v>
      </c>
      <c r="D113" s="52">
        <v>0.02</v>
      </c>
      <c r="E113" s="53">
        <f t="shared" si="2"/>
        <v>0</v>
      </c>
      <c r="F113" s="89"/>
      <c r="G113" s="89"/>
    </row>
    <row r="114" spans="1:7" ht="20.100000000000001" customHeight="1" x14ac:dyDescent="0.25">
      <c r="A114" s="54">
        <v>129</v>
      </c>
      <c r="B114" s="49" t="s">
        <v>112</v>
      </c>
      <c r="C114" s="51">
        <f>'Bilans stanja'!E98</f>
        <v>0</v>
      </c>
      <c r="D114" s="52">
        <v>0.02</v>
      </c>
      <c r="E114" s="53">
        <f t="shared" si="2"/>
        <v>0</v>
      </c>
      <c r="F114" s="89"/>
      <c r="G114" s="89"/>
    </row>
    <row r="115" spans="1:7" ht="20.100000000000001" customHeight="1" x14ac:dyDescent="0.25">
      <c r="A115" s="54">
        <v>130</v>
      </c>
      <c r="B115" s="49" t="s">
        <v>113</v>
      </c>
      <c r="C115" s="51">
        <f>'Bilans stanja'!E99</f>
        <v>0</v>
      </c>
      <c r="D115" s="52">
        <v>0.02</v>
      </c>
      <c r="E115" s="53">
        <f t="shared" si="2"/>
        <v>0</v>
      </c>
      <c r="F115" s="89"/>
      <c r="G115" s="89"/>
    </row>
    <row r="116" spans="1:7" ht="20.100000000000001" customHeight="1" x14ac:dyDescent="0.25">
      <c r="A116" s="54">
        <v>131</v>
      </c>
      <c r="B116" s="49" t="s">
        <v>114</v>
      </c>
      <c r="C116" s="51">
        <f>'Bilans stanja'!E100</f>
        <v>6312005</v>
      </c>
      <c r="D116" s="52">
        <v>0.02</v>
      </c>
      <c r="E116" s="53">
        <f t="shared" si="2"/>
        <v>1262.4010000000001</v>
      </c>
      <c r="F116" s="89"/>
      <c r="G116" s="89"/>
    </row>
    <row r="117" spans="1:7" ht="20.100000000000001" customHeight="1" x14ac:dyDescent="0.25">
      <c r="A117" s="54">
        <v>132</v>
      </c>
      <c r="B117" s="49" t="s">
        <v>115</v>
      </c>
      <c r="C117" s="51">
        <f>'Bilans stanja'!E101</f>
        <v>0</v>
      </c>
      <c r="D117" s="52">
        <v>0.02</v>
      </c>
      <c r="E117" s="53">
        <f t="shared" si="2"/>
        <v>0</v>
      </c>
      <c r="F117" s="89"/>
      <c r="G117" s="89"/>
    </row>
    <row r="118" spans="1:7" ht="20.100000000000001" customHeight="1" x14ac:dyDescent="0.25">
      <c r="A118" s="54">
        <v>133</v>
      </c>
      <c r="B118" s="49" t="s">
        <v>116</v>
      </c>
      <c r="C118" s="51">
        <f>'Bilans stanja'!E102</f>
        <v>56558</v>
      </c>
      <c r="D118" s="52">
        <v>0.02</v>
      </c>
      <c r="E118" s="53">
        <f t="shared" si="2"/>
        <v>11.3116</v>
      </c>
      <c r="F118" s="89"/>
      <c r="G118" s="89"/>
    </row>
    <row r="119" spans="1:7" ht="20.100000000000001" customHeight="1" x14ac:dyDescent="0.25">
      <c r="A119" s="54">
        <v>134</v>
      </c>
      <c r="B119" s="49" t="s">
        <v>117</v>
      </c>
      <c r="C119" s="51">
        <f>'Bilans stanja'!E103</f>
        <v>204981</v>
      </c>
      <c r="D119" s="52">
        <v>0.02</v>
      </c>
      <c r="E119" s="53">
        <f t="shared" si="2"/>
        <v>40.996200000000002</v>
      </c>
      <c r="F119" s="89"/>
      <c r="G119" s="89"/>
    </row>
    <row r="120" spans="1:7" ht="20.100000000000001" customHeight="1" x14ac:dyDescent="0.25">
      <c r="A120" s="50">
        <v>135</v>
      </c>
      <c r="B120" s="55" t="s">
        <v>118</v>
      </c>
      <c r="C120" s="51">
        <f>'Bilans stanja'!E104</f>
        <v>176830459</v>
      </c>
      <c r="D120" s="52">
        <v>0.02</v>
      </c>
      <c r="E120" s="53">
        <f t="shared" si="2"/>
        <v>35366.091800000002</v>
      </c>
      <c r="F120" s="89"/>
      <c r="G120" s="89"/>
    </row>
    <row r="121" spans="1:7" ht="20.100000000000001" customHeight="1" x14ac:dyDescent="0.25">
      <c r="A121" s="54">
        <v>136</v>
      </c>
      <c r="B121" s="49" t="s">
        <v>119</v>
      </c>
      <c r="C121" s="51">
        <f>'Bilans stanja'!E105</f>
        <v>31050231</v>
      </c>
      <c r="D121" s="52">
        <v>0.02</v>
      </c>
      <c r="E121" s="53">
        <f t="shared" si="2"/>
        <v>6210.0461999999998</v>
      </c>
      <c r="F121" s="89"/>
      <c r="G121" s="89"/>
    </row>
    <row r="122" spans="1:7" ht="20.100000000000001" customHeight="1" x14ac:dyDescent="0.25">
      <c r="A122" s="54">
        <v>137</v>
      </c>
      <c r="B122" s="49" t="s">
        <v>120</v>
      </c>
      <c r="C122" s="51">
        <f>'Bilans stanja'!E106</f>
        <v>0</v>
      </c>
      <c r="D122" s="52">
        <v>0.02</v>
      </c>
      <c r="E122" s="53">
        <f t="shared" si="2"/>
        <v>0</v>
      </c>
      <c r="F122" s="89"/>
      <c r="G122" s="89"/>
    </row>
    <row r="123" spans="1:7" ht="20.100000000000001" customHeight="1" x14ac:dyDescent="0.25">
      <c r="A123" s="54">
        <v>138</v>
      </c>
      <c r="B123" s="49" t="s">
        <v>121</v>
      </c>
      <c r="C123" s="51">
        <f>'Bilans stanja'!E107</f>
        <v>0</v>
      </c>
      <c r="D123" s="52">
        <v>0.02</v>
      </c>
      <c r="E123" s="53">
        <f t="shared" si="2"/>
        <v>0</v>
      </c>
      <c r="F123" s="89"/>
      <c r="G123" s="89"/>
    </row>
    <row r="124" spans="1:7" ht="20.100000000000001" customHeight="1" x14ac:dyDescent="0.25">
      <c r="A124" s="54">
        <v>139</v>
      </c>
      <c r="B124" s="49" t="s">
        <v>122</v>
      </c>
      <c r="C124" s="51">
        <f>'Bilans stanja'!E108</f>
        <v>0</v>
      </c>
      <c r="D124" s="52">
        <v>0.02</v>
      </c>
      <c r="E124" s="53">
        <f t="shared" si="2"/>
        <v>0</v>
      </c>
      <c r="F124" s="89"/>
      <c r="G124" s="89"/>
    </row>
    <row r="125" spans="1:7" ht="20.100000000000001" customHeight="1" x14ac:dyDescent="0.25">
      <c r="A125" s="54">
        <v>140</v>
      </c>
      <c r="B125" s="49" t="s">
        <v>123</v>
      </c>
      <c r="C125" s="51">
        <f>'Bilans stanja'!E109</f>
        <v>31050231</v>
      </c>
      <c r="D125" s="52">
        <v>0.02</v>
      </c>
      <c r="E125" s="53">
        <f t="shared" si="2"/>
        <v>6210.0461999999998</v>
      </c>
      <c r="F125" s="89"/>
      <c r="G125" s="89"/>
    </row>
    <row r="126" spans="1:7" ht="20.100000000000001" customHeight="1" x14ac:dyDescent="0.25">
      <c r="A126" s="54">
        <v>141</v>
      </c>
      <c r="B126" s="49" t="s">
        <v>124</v>
      </c>
      <c r="C126" s="51">
        <f>'Bilans stanja'!E110</f>
        <v>0</v>
      </c>
      <c r="D126" s="52">
        <v>0.02</v>
      </c>
      <c r="E126" s="53">
        <f t="shared" si="2"/>
        <v>0</v>
      </c>
      <c r="F126" s="89"/>
      <c r="G126" s="89"/>
    </row>
    <row r="127" spans="1:7" ht="20.100000000000001" customHeight="1" x14ac:dyDescent="0.25">
      <c r="A127" s="54">
        <v>142</v>
      </c>
      <c r="B127" s="49" t="s">
        <v>125</v>
      </c>
      <c r="C127" s="51">
        <f>'Bilans stanja'!E111</f>
        <v>0</v>
      </c>
      <c r="D127" s="52">
        <v>0.02</v>
      </c>
      <c r="E127" s="53">
        <f t="shared" si="2"/>
        <v>0</v>
      </c>
      <c r="F127" s="89"/>
      <c r="G127" s="89"/>
    </row>
    <row r="128" spans="1:7" ht="20.100000000000001" customHeight="1" x14ac:dyDescent="0.25">
      <c r="A128" s="54">
        <v>143</v>
      </c>
      <c r="B128" s="49" t="s">
        <v>126</v>
      </c>
      <c r="C128" s="51">
        <f>'Bilans stanja'!E112</f>
        <v>0</v>
      </c>
      <c r="D128" s="52">
        <v>0.02</v>
      </c>
      <c r="E128" s="53">
        <f t="shared" si="2"/>
        <v>0</v>
      </c>
      <c r="F128" s="89"/>
      <c r="G128" s="89"/>
    </row>
    <row r="129" spans="1:7" ht="20.100000000000001" customHeight="1" x14ac:dyDescent="0.25">
      <c r="A129" s="54">
        <v>144</v>
      </c>
      <c r="B129" s="49" t="s">
        <v>127</v>
      </c>
      <c r="C129" s="51">
        <f>'Bilans stanja'!E113</f>
        <v>145780228</v>
      </c>
      <c r="D129" s="52">
        <v>0.02</v>
      </c>
      <c r="E129" s="53">
        <f t="shared" si="2"/>
        <v>29156.045600000001</v>
      </c>
      <c r="F129" s="89"/>
      <c r="G129" s="89"/>
    </row>
    <row r="130" spans="1:7" ht="20.100000000000001" customHeight="1" x14ac:dyDescent="0.25">
      <c r="A130" s="54">
        <v>145</v>
      </c>
      <c r="B130" s="49" t="s">
        <v>128</v>
      </c>
      <c r="C130" s="51">
        <f>'Bilans stanja'!E114</f>
        <v>12593744</v>
      </c>
      <c r="D130" s="52">
        <v>0.02</v>
      </c>
      <c r="E130" s="53">
        <f t="shared" si="2"/>
        <v>2518.7487999999998</v>
      </c>
      <c r="F130" s="89"/>
      <c r="G130" s="89"/>
    </row>
    <row r="131" spans="1:7" ht="20.100000000000001" customHeight="1" x14ac:dyDescent="0.25">
      <c r="A131" s="54">
        <v>146</v>
      </c>
      <c r="B131" s="49" t="s">
        <v>129</v>
      </c>
      <c r="C131" s="51">
        <f>'Bilans stanja'!E115</f>
        <v>0</v>
      </c>
      <c r="D131" s="52">
        <v>0.02</v>
      </c>
      <c r="E131" s="53">
        <f t="shared" si="2"/>
        <v>0</v>
      </c>
      <c r="F131" s="89"/>
      <c r="G131" s="89"/>
    </row>
    <row r="132" spans="1:7" ht="20.100000000000001" customHeight="1" x14ac:dyDescent="0.25">
      <c r="A132" s="54">
        <v>147</v>
      </c>
      <c r="B132" s="49" t="s">
        <v>130</v>
      </c>
      <c r="C132" s="51">
        <f>'Bilans stanja'!E116</f>
        <v>12593744</v>
      </c>
      <c r="D132" s="52">
        <v>0.02</v>
      </c>
      <c r="E132" s="53">
        <f t="shared" si="2"/>
        <v>2518.7487999999998</v>
      </c>
      <c r="F132" s="89"/>
      <c r="G132" s="89"/>
    </row>
    <row r="133" spans="1:7" ht="20.100000000000001" customHeight="1" x14ac:dyDescent="0.25">
      <c r="A133" s="54">
        <v>148</v>
      </c>
      <c r="B133" s="49" t="s">
        <v>131</v>
      </c>
      <c r="C133" s="51">
        <f>'Bilans stanja'!E117</f>
        <v>0</v>
      </c>
      <c r="D133" s="52">
        <v>0.02</v>
      </c>
      <c r="E133" s="53">
        <f t="shared" si="2"/>
        <v>0</v>
      </c>
      <c r="F133" s="89"/>
      <c r="G133" s="89"/>
    </row>
    <row r="134" spans="1:7" ht="20.100000000000001" customHeight="1" x14ac:dyDescent="0.25">
      <c r="A134" s="54">
        <v>149</v>
      </c>
      <c r="B134" s="49" t="s">
        <v>132</v>
      </c>
      <c r="C134" s="51">
        <f>'Bilans stanja'!E118</f>
        <v>0</v>
      </c>
      <c r="D134" s="52">
        <v>0.02</v>
      </c>
      <c r="E134" s="53">
        <f t="shared" si="2"/>
        <v>0</v>
      </c>
      <c r="F134" s="89"/>
      <c r="G134" s="89"/>
    </row>
    <row r="135" spans="1:7" ht="20.100000000000001" customHeight="1" x14ac:dyDescent="0.25">
      <c r="A135" s="54">
        <v>150</v>
      </c>
      <c r="B135" s="49" t="s">
        <v>133</v>
      </c>
      <c r="C135" s="51">
        <f>'Bilans stanja'!E119</f>
        <v>60401764</v>
      </c>
      <c r="D135" s="52">
        <v>0.02</v>
      </c>
      <c r="E135" s="53">
        <f t="shared" si="2"/>
        <v>12080.352800000001</v>
      </c>
      <c r="F135" s="89"/>
      <c r="G135" s="89"/>
    </row>
    <row r="136" spans="1:7" ht="20.100000000000001" customHeight="1" x14ac:dyDescent="0.25">
      <c r="A136" s="54">
        <v>151</v>
      </c>
      <c r="B136" s="49" t="s">
        <v>134</v>
      </c>
      <c r="C136" s="51">
        <f>'Bilans stanja'!E120</f>
        <v>1223774</v>
      </c>
      <c r="D136" s="52">
        <v>0.02</v>
      </c>
      <c r="E136" s="53">
        <f t="shared" si="2"/>
        <v>244.75479999999999</v>
      </c>
      <c r="F136" s="89"/>
      <c r="G136" s="89"/>
    </row>
    <row r="137" spans="1:7" ht="20.100000000000001" customHeight="1" x14ac:dyDescent="0.25">
      <c r="A137" s="54">
        <v>152</v>
      </c>
      <c r="B137" s="49" t="s">
        <v>135</v>
      </c>
      <c r="C137" s="51">
        <f>'Bilans stanja'!E121</f>
        <v>3624579</v>
      </c>
      <c r="D137" s="52">
        <v>0.02</v>
      </c>
      <c r="E137" s="53">
        <f t="shared" si="2"/>
        <v>724.91579999999999</v>
      </c>
      <c r="F137" s="89"/>
      <c r="G137" s="89"/>
    </row>
    <row r="138" spans="1:7" ht="20.100000000000001" customHeight="1" x14ac:dyDescent="0.25">
      <c r="A138" s="54">
        <v>153</v>
      </c>
      <c r="B138" s="49" t="s">
        <v>136</v>
      </c>
      <c r="C138" s="51">
        <f>'Bilans stanja'!E122</f>
        <v>47507271</v>
      </c>
      <c r="D138" s="52">
        <v>0.02</v>
      </c>
      <c r="E138" s="53">
        <f t="shared" si="2"/>
        <v>9501.4542000000001</v>
      </c>
      <c r="F138" s="89"/>
      <c r="G138" s="89"/>
    </row>
    <row r="139" spans="1:7" ht="20.100000000000001" customHeight="1" x14ac:dyDescent="0.25">
      <c r="A139" s="54">
        <v>154</v>
      </c>
      <c r="B139" s="49" t="s">
        <v>137</v>
      </c>
      <c r="C139" s="51">
        <f>'Bilans stanja'!E123</f>
        <v>7993956</v>
      </c>
      <c r="D139" s="52">
        <v>0.02</v>
      </c>
      <c r="E139" s="53">
        <f t="shared" si="2"/>
        <v>1598.7911999999999</v>
      </c>
      <c r="F139" s="89"/>
      <c r="G139" s="89"/>
    </row>
    <row r="140" spans="1:7" ht="20.100000000000001" customHeight="1" x14ac:dyDescent="0.25">
      <c r="A140" s="54">
        <v>155</v>
      </c>
      <c r="B140" s="49" t="s">
        <v>138</v>
      </c>
      <c r="C140" s="51">
        <f>'Bilans stanja'!E124</f>
        <v>52184</v>
      </c>
      <c r="D140" s="52">
        <v>0.02</v>
      </c>
      <c r="E140" s="53">
        <f t="shared" si="2"/>
        <v>10.4368</v>
      </c>
      <c r="F140" s="89"/>
      <c r="G140" s="89"/>
    </row>
    <row r="141" spans="1:7" ht="20.100000000000001" customHeight="1" x14ac:dyDescent="0.25">
      <c r="A141" s="54">
        <v>156</v>
      </c>
      <c r="B141" s="49" t="s">
        <v>139</v>
      </c>
      <c r="C141" s="51">
        <f>'Bilans stanja'!E125</f>
        <v>55822</v>
      </c>
      <c r="D141" s="52">
        <v>0.02</v>
      </c>
      <c r="E141" s="53">
        <f t="shared" si="2"/>
        <v>11.164400000000001</v>
      </c>
      <c r="F141" s="89"/>
      <c r="G141" s="89"/>
    </row>
    <row r="142" spans="1:7" ht="20.100000000000001" customHeight="1" x14ac:dyDescent="0.25">
      <c r="A142" s="54">
        <v>157</v>
      </c>
      <c r="B142" s="49" t="s">
        <v>140</v>
      </c>
      <c r="C142" s="51">
        <f>'Bilans stanja'!E126</f>
        <v>4034</v>
      </c>
      <c r="D142" s="52">
        <v>0.02</v>
      </c>
      <c r="E142" s="53">
        <f t="shared" si="2"/>
        <v>0.80680000000000007</v>
      </c>
      <c r="F142" s="89"/>
      <c r="G142" s="89"/>
    </row>
    <row r="143" spans="1:7" ht="20.100000000000001" customHeight="1" x14ac:dyDescent="0.25">
      <c r="A143" s="54">
        <v>158</v>
      </c>
      <c r="B143" s="49" t="s">
        <v>141</v>
      </c>
      <c r="C143" s="51">
        <f>'Bilans stanja'!E127</f>
        <v>26747745</v>
      </c>
      <c r="D143" s="52">
        <v>0.02</v>
      </c>
      <c r="E143" s="53">
        <f t="shared" si="2"/>
        <v>5349.549</v>
      </c>
      <c r="F143" s="89"/>
      <c r="G143" s="89"/>
    </row>
    <row r="144" spans="1:7" ht="20.100000000000001" customHeight="1" x14ac:dyDescent="0.25">
      <c r="A144" s="54">
        <v>159</v>
      </c>
      <c r="B144" s="49" t="s">
        <v>142</v>
      </c>
      <c r="C144" s="51">
        <f>'Bilans stanja'!E128</f>
        <v>0</v>
      </c>
      <c r="D144" s="52">
        <v>0.02</v>
      </c>
      <c r="E144" s="53">
        <f t="shared" si="2"/>
        <v>0</v>
      </c>
      <c r="F144" s="89"/>
      <c r="G144" s="89"/>
    </row>
    <row r="145" spans="1:7" ht="20.100000000000001" customHeight="1" x14ac:dyDescent="0.25">
      <c r="A145" s="54">
        <v>160</v>
      </c>
      <c r="B145" s="49" t="s">
        <v>143</v>
      </c>
      <c r="C145" s="51">
        <f>'Bilans stanja'!E129</f>
        <v>263910</v>
      </c>
      <c r="D145" s="52">
        <v>0.02</v>
      </c>
      <c r="E145" s="53">
        <f t="shared" si="2"/>
        <v>52.781999999999996</v>
      </c>
      <c r="F145" s="89"/>
      <c r="G145" s="89"/>
    </row>
    <row r="146" spans="1:7" ht="20.100000000000001" customHeight="1" x14ac:dyDescent="0.25">
      <c r="A146" s="54">
        <v>161</v>
      </c>
      <c r="B146" s="49" t="s">
        <v>144</v>
      </c>
      <c r="C146" s="51">
        <f>'Bilans stanja'!E130</f>
        <v>0</v>
      </c>
      <c r="D146" s="52">
        <v>0.02</v>
      </c>
      <c r="E146" s="53">
        <f t="shared" si="2"/>
        <v>0</v>
      </c>
      <c r="F146" s="89"/>
      <c r="G146" s="89"/>
    </row>
    <row r="147" spans="1:7" ht="20.100000000000001" customHeight="1" x14ac:dyDescent="0.25">
      <c r="A147" s="54">
        <v>162</v>
      </c>
      <c r="B147" s="49" t="s">
        <v>145</v>
      </c>
      <c r="C147" s="51">
        <f>'Bilans stanja'!E131</f>
        <v>45713209</v>
      </c>
      <c r="D147" s="52">
        <v>0.02</v>
      </c>
      <c r="E147" s="53">
        <f t="shared" si="2"/>
        <v>9142.6418000000012</v>
      </c>
      <c r="F147" s="89"/>
      <c r="G147" s="89"/>
    </row>
    <row r="148" spans="1:7" ht="20.100000000000001" customHeight="1" x14ac:dyDescent="0.25">
      <c r="A148" s="54">
        <v>163</v>
      </c>
      <c r="B148" s="49" t="s">
        <v>146</v>
      </c>
      <c r="C148" s="51">
        <f>'Bilans stanja'!E132</f>
        <v>0</v>
      </c>
      <c r="D148" s="52">
        <v>0.02</v>
      </c>
      <c r="E148" s="53">
        <f t="shared" si="2"/>
        <v>0</v>
      </c>
      <c r="F148" s="89"/>
      <c r="G148" s="89"/>
    </row>
    <row r="149" spans="1:7" ht="20.100000000000001" customHeight="1" x14ac:dyDescent="0.25">
      <c r="A149" s="50">
        <v>164</v>
      </c>
      <c r="B149" s="55" t="s">
        <v>147</v>
      </c>
      <c r="C149" s="51">
        <f>'Bilans stanja'!E133</f>
        <v>860172066</v>
      </c>
      <c r="D149" s="52">
        <v>0.02</v>
      </c>
      <c r="E149" s="53">
        <f t="shared" ref="E149:E151" si="3">C149*D149/100</f>
        <v>172034.41320000001</v>
      </c>
      <c r="F149" s="89"/>
      <c r="G149" s="89"/>
    </row>
    <row r="150" spans="1:7" ht="20.100000000000001" customHeight="1" x14ac:dyDescent="0.25">
      <c r="A150" s="50">
        <v>165</v>
      </c>
      <c r="B150" s="55" t="s">
        <v>148</v>
      </c>
      <c r="C150" s="51">
        <f>'Bilans stanja'!E134</f>
        <v>74735967</v>
      </c>
      <c r="D150" s="52">
        <v>0.02</v>
      </c>
      <c r="E150" s="53">
        <f t="shared" si="3"/>
        <v>14947.1934</v>
      </c>
      <c r="F150" s="89"/>
      <c r="G150" s="89"/>
    </row>
    <row r="151" spans="1:7" ht="20.100000000000001" customHeight="1" x14ac:dyDescent="0.25">
      <c r="A151" s="50">
        <v>166</v>
      </c>
      <c r="B151" s="55" t="s">
        <v>149</v>
      </c>
      <c r="C151" s="51">
        <f>'Bilans stanja'!E135</f>
        <v>934908033</v>
      </c>
      <c r="D151" s="52">
        <v>0.02</v>
      </c>
      <c r="E151" s="53">
        <f t="shared" si="3"/>
        <v>186981.6066</v>
      </c>
      <c r="F151" s="89"/>
      <c r="G151" s="89"/>
    </row>
    <row r="152" spans="1:7" x14ac:dyDescent="0.25">
      <c r="A152" s="78" t="s">
        <v>295</v>
      </c>
      <c r="B152" s="78"/>
      <c r="C152" s="78"/>
      <c r="D152" s="78"/>
      <c r="E152" s="78"/>
      <c r="F152" s="78"/>
      <c r="G152" s="78"/>
    </row>
    <row r="154" spans="1:7" x14ac:dyDescent="0.25">
      <c r="A154" s="79" t="s">
        <v>296</v>
      </c>
      <c r="B154" s="79"/>
      <c r="C154" s="79"/>
      <c r="D154" s="79"/>
      <c r="E154" s="79"/>
      <c r="F154" s="79"/>
      <c r="G154" s="79"/>
    </row>
    <row r="156" spans="1:7" x14ac:dyDescent="0.25">
      <c r="A156" s="95" t="s">
        <v>13</v>
      </c>
      <c r="B156" s="94" t="s">
        <v>14</v>
      </c>
      <c r="C156" s="96" t="s">
        <v>294</v>
      </c>
      <c r="D156" s="96" t="s">
        <v>292</v>
      </c>
      <c r="E156" s="96" t="s">
        <v>298</v>
      </c>
      <c r="F156" s="97" t="s">
        <v>291</v>
      </c>
      <c r="G156" s="98"/>
    </row>
    <row r="157" spans="1:7" x14ac:dyDescent="0.25">
      <c r="A157" s="95"/>
      <c r="B157" s="94"/>
      <c r="C157" s="96"/>
      <c r="D157" s="96"/>
      <c r="E157" s="96"/>
      <c r="F157" s="99"/>
      <c r="G157" s="100"/>
    </row>
    <row r="158" spans="1:7" ht="24" x14ac:dyDescent="0.25">
      <c r="A158" s="58">
        <v>201</v>
      </c>
      <c r="B158" s="59" t="s">
        <v>155</v>
      </c>
      <c r="C158" s="57">
        <f>'Bilans uspjeha'!C4</f>
        <v>458101889</v>
      </c>
      <c r="D158" s="52">
        <v>0.02</v>
      </c>
      <c r="E158" s="64">
        <f>C158*D158/100</f>
        <v>91620.377799999987</v>
      </c>
      <c r="F158" s="89"/>
      <c r="G158" s="89"/>
    </row>
    <row r="159" spans="1:7" x14ac:dyDescent="0.25">
      <c r="A159" s="58">
        <v>202</v>
      </c>
      <c r="B159" s="59" t="s">
        <v>156</v>
      </c>
      <c r="C159" s="57">
        <f>'Bilans uspjeha'!C5</f>
        <v>1270681</v>
      </c>
      <c r="D159" s="52">
        <v>0.02</v>
      </c>
      <c r="E159" s="64">
        <f t="shared" ref="E159:E222" si="4">C159*D159/100</f>
        <v>254.1362</v>
      </c>
      <c r="F159" s="89"/>
      <c r="G159" s="89"/>
    </row>
    <row r="160" spans="1:7" x14ac:dyDescent="0.25">
      <c r="A160" s="60">
        <v>203</v>
      </c>
      <c r="B160" s="61" t="s">
        <v>2</v>
      </c>
      <c r="C160" s="57">
        <f>'Bilans uspjeha'!C6</f>
        <v>371576</v>
      </c>
      <c r="D160" s="52">
        <v>0.02</v>
      </c>
      <c r="E160" s="64">
        <f t="shared" si="4"/>
        <v>74.315200000000004</v>
      </c>
      <c r="F160" s="89"/>
      <c r="G160" s="89"/>
    </row>
    <row r="161" spans="1:7" x14ac:dyDescent="0.25">
      <c r="A161" s="60">
        <v>204</v>
      </c>
      <c r="B161" s="61" t="s">
        <v>3</v>
      </c>
      <c r="C161" s="57">
        <f>'Bilans uspjeha'!C7</f>
        <v>899105</v>
      </c>
      <c r="D161" s="52">
        <v>0.02</v>
      </c>
      <c r="E161" s="64">
        <f t="shared" si="4"/>
        <v>179.82100000000003</v>
      </c>
      <c r="F161" s="89"/>
      <c r="G161" s="89"/>
    </row>
    <row r="162" spans="1:7" x14ac:dyDescent="0.25">
      <c r="A162" s="60">
        <v>205</v>
      </c>
      <c r="B162" s="61" t="s">
        <v>4</v>
      </c>
      <c r="C162" s="57">
        <f>'Bilans uspjeha'!C8</f>
        <v>0</v>
      </c>
      <c r="D162" s="52">
        <v>0.02</v>
      </c>
      <c r="E162" s="64">
        <f t="shared" si="4"/>
        <v>0</v>
      </c>
      <c r="F162" s="89"/>
      <c r="G162" s="89"/>
    </row>
    <row r="163" spans="1:7" x14ac:dyDescent="0.25">
      <c r="A163" s="62">
        <v>206</v>
      </c>
      <c r="B163" s="63" t="s">
        <v>157</v>
      </c>
      <c r="C163" s="57">
        <f>'Bilans uspjeha'!C9</f>
        <v>452184762</v>
      </c>
      <c r="D163" s="52">
        <v>0.02</v>
      </c>
      <c r="E163" s="64">
        <f t="shared" si="4"/>
        <v>90436.952400000009</v>
      </c>
      <c r="F163" s="89"/>
      <c r="G163" s="89"/>
    </row>
    <row r="164" spans="1:7" x14ac:dyDescent="0.25">
      <c r="A164" s="60">
        <v>207</v>
      </c>
      <c r="B164" s="61" t="s">
        <v>5</v>
      </c>
      <c r="C164" s="57">
        <f>'Bilans uspjeha'!C10</f>
        <v>14191568</v>
      </c>
      <c r="D164" s="52">
        <v>0.02</v>
      </c>
      <c r="E164" s="64">
        <f t="shared" si="4"/>
        <v>2838.3136</v>
      </c>
      <c r="F164" s="89"/>
      <c r="G164" s="89"/>
    </row>
    <row r="165" spans="1:7" x14ac:dyDescent="0.25">
      <c r="A165" s="60">
        <v>208</v>
      </c>
      <c r="B165" s="61" t="s">
        <v>6</v>
      </c>
      <c r="C165" s="57">
        <f>'Bilans uspjeha'!C11</f>
        <v>407032599</v>
      </c>
      <c r="D165" s="52">
        <v>0.02</v>
      </c>
      <c r="E165" s="64">
        <f t="shared" si="4"/>
        <v>81406.519800000009</v>
      </c>
      <c r="F165" s="89"/>
      <c r="G165" s="89"/>
    </row>
    <row r="166" spans="1:7" x14ac:dyDescent="0.25">
      <c r="A166" s="60">
        <v>209</v>
      </c>
      <c r="B166" s="61" t="s">
        <v>7</v>
      </c>
      <c r="C166" s="57">
        <f>'Bilans uspjeha'!C12</f>
        <v>30960595</v>
      </c>
      <c r="D166" s="52">
        <v>0.02</v>
      </c>
      <c r="E166" s="64">
        <f t="shared" si="4"/>
        <v>6192.1190000000006</v>
      </c>
      <c r="F166" s="89"/>
      <c r="G166" s="89"/>
    </row>
    <row r="167" spans="1:7" x14ac:dyDescent="0.25">
      <c r="A167" s="60">
        <v>210</v>
      </c>
      <c r="B167" s="61" t="s">
        <v>8</v>
      </c>
      <c r="C167" s="57">
        <f>'Bilans uspjeha'!C13</f>
        <v>0</v>
      </c>
      <c r="D167" s="52">
        <v>0.02</v>
      </c>
      <c r="E167" s="64">
        <f t="shared" si="4"/>
        <v>0</v>
      </c>
      <c r="F167" s="89"/>
      <c r="G167" s="89"/>
    </row>
    <row r="168" spans="1:7" x14ac:dyDescent="0.25">
      <c r="A168" s="60">
        <v>211</v>
      </c>
      <c r="B168" s="61" t="s">
        <v>9</v>
      </c>
      <c r="C168" s="57">
        <f>'Bilans uspjeha'!C14</f>
        <v>0</v>
      </c>
      <c r="D168" s="52">
        <v>0.02</v>
      </c>
      <c r="E168" s="64">
        <f t="shared" si="4"/>
        <v>0</v>
      </c>
      <c r="F168" s="89"/>
      <c r="G168" s="89"/>
    </row>
    <row r="169" spans="1:7" x14ac:dyDescent="0.25">
      <c r="A169" s="60">
        <v>212</v>
      </c>
      <c r="B169" s="61" t="s">
        <v>10</v>
      </c>
      <c r="C169" s="57">
        <f>'Bilans uspjeha'!C15</f>
        <v>0</v>
      </c>
      <c r="D169" s="52">
        <v>0.02</v>
      </c>
      <c r="E169" s="64">
        <f t="shared" si="4"/>
        <v>0</v>
      </c>
      <c r="F169" s="89"/>
      <c r="G169" s="89"/>
    </row>
    <row r="170" spans="1:7" ht="24" x14ac:dyDescent="0.25">
      <c r="A170" s="60">
        <v>213</v>
      </c>
      <c r="B170" s="61" t="s">
        <v>158</v>
      </c>
      <c r="C170" s="57">
        <f>'Bilans uspjeha'!C16</f>
        <v>0</v>
      </c>
      <c r="D170" s="52">
        <v>0.02</v>
      </c>
      <c r="E170" s="64">
        <f t="shared" si="4"/>
        <v>0</v>
      </c>
      <c r="F170" s="89"/>
      <c r="G170" s="89"/>
    </row>
    <row r="171" spans="1:7" ht="24" x14ac:dyDescent="0.25">
      <c r="A171" s="60">
        <v>214</v>
      </c>
      <c r="B171" s="61" t="s">
        <v>159</v>
      </c>
      <c r="C171" s="57">
        <f>'Bilans uspjeha'!C17</f>
        <v>0</v>
      </c>
      <c r="D171" s="52">
        <v>0.02</v>
      </c>
      <c r="E171" s="64">
        <f t="shared" si="4"/>
        <v>0</v>
      </c>
      <c r="F171" s="89"/>
      <c r="G171" s="89"/>
    </row>
    <row r="172" spans="1:7" x14ac:dyDescent="0.25">
      <c r="A172" s="60">
        <v>215</v>
      </c>
      <c r="B172" s="61" t="s">
        <v>11</v>
      </c>
      <c r="C172" s="57">
        <f>'Bilans uspjeha'!C18</f>
        <v>4646446</v>
      </c>
      <c r="D172" s="52">
        <v>0.02</v>
      </c>
      <c r="E172" s="64">
        <f t="shared" si="4"/>
        <v>929.28919999999994</v>
      </c>
      <c r="F172" s="89"/>
      <c r="G172" s="89"/>
    </row>
    <row r="173" spans="1:7" ht="24" x14ac:dyDescent="0.25">
      <c r="A173" s="62">
        <v>216</v>
      </c>
      <c r="B173" s="63" t="s">
        <v>160</v>
      </c>
      <c r="C173" s="57">
        <f>'Bilans uspjeha'!C19</f>
        <v>364790748</v>
      </c>
      <c r="D173" s="52">
        <v>0.02</v>
      </c>
      <c r="E173" s="64">
        <f t="shared" si="4"/>
        <v>72958.149600000004</v>
      </c>
      <c r="F173" s="89"/>
      <c r="G173" s="89"/>
    </row>
    <row r="174" spans="1:7" x14ac:dyDescent="0.25">
      <c r="A174" s="60">
        <v>217</v>
      </c>
      <c r="B174" s="61" t="s">
        <v>161</v>
      </c>
      <c r="C174" s="57">
        <f>'Bilans uspjeha'!C20</f>
        <v>1090450</v>
      </c>
      <c r="D174" s="52">
        <v>0.02</v>
      </c>
      <c r="E174" s="64">
        <f t="shared" si="4"/>
        <v>218.09</v>
      </c>
      <c r="F174" s="89"/>
      <c r="G174" s="89"/>
    </row>
    <row r="175" spans="1:7" x14ac:dyDescent="0.25">
      <c r="A175" s="60">
        <v>218</v>
      </c>
      <c r="B175" s="61" t="s">
        <v>162</v>
      </c>
      <c r="C175" s="57">
        <f>'Bilans uspjeha'!C21</f>
        <v>57254011</v>
      </c>
      <c r="D175" s="52">
        <v>0.02</v>
      </c>
      <c r="E175" s="64">
        <f t="shared" si="4"/>
        <v>11450.8022</v>
      </c>
      <c r="F175" s="89"/>
      <c r="G175" s="89"/>
    </row>
    <row r="176" spans="1:7" ht="24" x14ac:dyDescent="0.25">
      <c r="A176" s="62">
        <v>219</v>
      </c>
      <c r="B176" s="63" t="s">
        <v>163</v>
      </c>
      <c r="C176" s="57">
        <f>'Bilans uspjeha'!C22</f>
        <v>77265392</v>
      </c>
      <c r="D176" s="52">
        <v>0.02</v>
      </c>
      <c r="E176" s="64">
        <f t="shared" si="4"/>
        <v>15453.0784</v>
      </c>
      <c r="F176" s="89"/>
      <c r="G176" s="89"/>
    </row>
    <row r="177" spans="1:7" x14ac:dyDescent="0.25">
      <c r="A177" s="60">
        <v>220</v>
      </c>
      <c r="B177" s="61" t="s">
        <v>164</v>
      </c>
      <c r="C177" s="57">
        <f>'Bilans uspjeha'!C23</f>
        <v>60467134</v>
      </c>
      <c r="D177" s="52">
        <v>0.02</v>
      </c>
      <c r="E177" s="64">
        <f t="shared" si="4"/>
        <v>12093.426799999999</v>
      </c>
      <c r="F177" s="89"/>
      <c r="G177" s="89"/>
    </row>
    <row r="178" spans="1:7" x14ac:dyDescent="0.25">
      <c r="A178" s="60">
        <v>221</v>
      </c>
      <c r="B178" s="61" t="s">
        <v>165</v>
      </c>
      <c r="C178" s="57">
        <f>'Bilans uspjeha'!C24</f>
        <v>16798258</v>
      </c>
      <c r="D178" s="52">
        <v>0.02</v>
      </c>
      <c r="E178" s="64">
        <f t="shared" si="4"/>
        <v>3359.6516000000001</v>
      </c>
      <c r="F178" s="89"/>
      <c r="G178" s="89"/>
    </row>
    <row r="179" spans="1:7" x14ac:dyDescent="0.25">
      <c r="A179" s="60">
        <v>222</v>
      </c>
      <c r="B179" s="61" t="s">
        <v>166</v>
      </c>
      <c r="C179" s="57">
        <f>'Bilans uspjeha'!C25</f>
        <v>115413837</v>
      </c>
      <c r="D179" s="52">
        <v>0.02</v>
      </c>
      <c r="E179" s="64">
        <f t="shared" si="4"/>
        <v>23082.767400000001</v>
      </c>
      <c r="F179" s="89"/>
      <c r="G179" s="89"/>
    </row>
    <row r="180" spans="1:7" x14ac:dyDescent="0.25">
      <c r="A180" s="62">
        <v>223</v>
      </c>
      <c r="B180" s="63" t="s">
        <v>167</v>
      </c>
      <c r="C180" s="57">
        <f>'Bilans uspjeha'!C26</f>
        <v>92924683</v>
      </c>
      <c r="D180" s="52">
        <v>0.02</v>
      </c>
      <c r="E180" s="64">
        <f t="shared" si="4"/>
        <v>18584.936600000001</v>
      </c>
      <c r="F180" s="89"/>
      <c r="G180" s="89"/>
    </row>
    <row r="181" spans="1:7" x14ac:dyDescent="0.25">
      <c r="A181" s="60">
        <v>224</v>
      </c>
      <c r="B181" s="61" t="s">
        <v>168</v>
      </c>
      <c r="C181" s="57">
        <f>'Bilans uspjeha'!C27</f>
        <v>92685501</v>
      </c>
      <c r="D181" s="52">
        <v>0.02</v>
      </c>
      <c r="E181" s="64">
        <f t="shared" si="4"/>
        <v>18537.100200000001</v>
      </c>
      <c r="F181" s="89"/>
      <c r="G181" s="89"/>
    </row>
    <row r="182" spans="1:7" x14ac:dyDescent="0.25">
      <c r="A182" s="60">
        <v>225</v>
      </c>
      <c r="B182" s="61" t="s">
        <v>169</v>
      </c>
      <c r="C182" s="57">
        <f>'Bilans uspjeha'!C28</f>
        <v>239182</v>
      </c>
      <c r="D182" s="52">
        <v>0.02</v>
      </c>
      <c r="E182" s="64">
        <f t="shared" si="4"/>
        <v>47.836400000000005</v>
      </c>
      <c r="F182" s="89"/>
      <c r="G182" s="89"/>
    </row>
    <row r="183" spans="1:7" x14ac:dyDescent="0.25">
      <c r="A183" s="60">
        <v>226</v>
      </c>
      <c r="B183" s="61" t="s">
        <v>170</v>
      </c>
      <c r="C183" s="57">
        <f>'Bilans uspjeha'!C29</f>
        <v>16027259</v>
      </c>
      <c r="D183" s="52">
        <v>0.02</v>
      </c>
      <c r="E183" s="64">
        <f t="shared" si="4"/>
        <v>3205.4517999999998</v>
      </c>
      <c r="F183" s="89"/>
      <c r="G183" s="89"/>
    </row>
    <row r="184" spans="1:7" x14ac:dyDescent="0.25">
      <c r="A184" s="60">
        <v>227</v>
      </c>
      <c r="B184" s="61" t="s">
        <v>171</v>
      </c>
      <c r="C184" s="57">
        <f>'Bilans uspjeha'!C30</f>
        <v>4131786</v>
      </c>
      <c r="D184" s="52">
        <v>0.02</v>
      </c>
      <c r="E184" s="64">
        <f t="shared" si="4"/>
        <v>826.35720000000003</v>
      </c>
      <c r="F184" s="89"/>
      <c r="G184" s="89"/>
    </row>
    <row r="185" spans="1:7" x14ac:dyDescent="0.25">
      <c r="A185" s="60">
        <v>228</v>
      </c>
      <c r="B185" s="61" t="s">
        <v>172</v>
      </c>
      <c r="C185" s="57">
        <f>'Bilans uspjeha'!C31</f>
        <v>683330</v>
      </c>
      <c r="D185" s="52">
        <v>0.02</v>
      </c>
      <c r="E185" s="64">
        <f t="shared" si="4"/>
        <v>136.666</v>
      </c>
      <c r="F185" s="89"/>
      <c r="G185" s="89"/>
    </row>
    <row r="186" spans="1:7" x14ac:dyDescent="0.25">
      <c r="A186" s="62">
        <v>229</v>
      </c>
      <c r="B186" s="63" t="s">
        <v>173</v>
      </c>
      <c r="C186" s="57">
        <f>'Bilans uspjeha'!C32</f>
        <v>93311141</v>
      </c>
      <c r="D186" s="52">
        <v>0.02</v>
      </c>
      <c r="E186" s="64">
        <f t="shared" si="4"/>
        <v>18662.228200000001</v>
      </c>
      <c r="F186" s="89"/>
      <c r="G186" s="89"/>
    </row>
    <row r="187" spans="1:7" x14ac:dyDescent="0.25">
      <c r="A187" s="62">
        <v>230</v>
      </c>
      <c r="B187" s="63" t="s">
        <v>174</v>
      </c>
      <c r="C187" s="57">
        <f>'Bilans uspjeha'!C33</f>
        <v>0</v>
      </c>
      <c r="D187" s="52">
        <v>0.02</v>
      </c>
      <c r="E187" s="64">
        <f t="shared" si="4"/>
        <v>0</v>
      </c>
      <c r="F187" s="89"/>
      <c r="G187" s="89"/>
    </row>
    <row r="188" spans="1:7" x14ac:dyDescent="0.25">
      <c r="A188" s="62">
        <v>231</v>
      </c>
      <c r="B188" s="63" t="s">
        <v>175</v>
      </c>
      <c r="C188" s="57">
        <f>'Bilans uspjeha'!C34</f>
        <v>4785568</v>
      </c>
      <c r="D188" s="52">
        <v>0.02</v>
      </c>
      <c r="E188" s="64">
        <f t="shared" si="4"/>
        <v>957.11360000000002</v>
      </c>
      <c r="F188" s="89"/>
      <c r="G188" s="89"/>
    </row>
    <row r="189" spans="1:7" x14ac:dyDescent="0.25">
      <c r="A189" s="60">
        <v>232</v>
      </c>
      <c r="B189" s="61" t="s">
        <v>176</v>
      </c>
      <c r="C189" s="57">
        <f>'Bilans uspjeha'!C35</f>
        <v>3691</v>
      </c>
      <c r="D189" s="52">
        <v>0.02</v>
      </c>
      <c r="E189" s="64">
        <f t="shared" si="4"/>
        <v>0.73820000000000008</v>
      </c>
      <c r="F189" s="89"/>
      <c r="G189" s="89"/>
    </row>
    <row r="190" spans="1:7" x14ac:dyDescent="0.25">
      <c r="A190" s="60">
        <v>233</v>
      </c>
      <c r="B190" s="61" t="s">
        <v>177</v>
      </c>
      <c r="C190" s="57">
        <f>'Bilans uspjeha'!C36</f>
        <v>3377724</v>
      </c>
      <c r="D190" s="52">
        <v>0.02</v>
      </c>
      <c r="E190" s="64">
        <f t="shared" si="4"/>
        <v>675.54480000000001</v>
      </c>
      <c r="F190" s="89"/>
      <c r="G190" s="89"/>
    </row>
    <row r="191" spans="1:7" x14ac:dyDescent="0.25">
      <c r="A191" s="60">
        <v>234</v>
      </c>
      <c r="B191" s="61" t="s">
        <v>178</v>
      </c>
      <c r="C191" s="57">
        <f>'Bilans uspjeha'!C37</f>
        <v>398370</v>
      </c>
      <c r="D191" s="52">
        <v>0.02</v>
      </c>
      <c r="E191" s="64">
        <f t="shared" si="4"/>
        <v>79.674000000000007</v>
      </c>
      <c r="F191" s="89"/>
      <c r="G191" s="89"/>
    </row>
    <row r="192" spans="1:7" x14ac:dyDescent="0.25">
      <c r="A192" s="60">
        <v>235</v>
      </c>
      <c r="B192" s="61" t="s">
        <v>179</v>
      </c>
      <c r="C192" s="57">
        <f>'Bilans uspjeha'!C38</f>
        <v>0</v>
      </c>
      <c r="D192" s="52">
        <v>0.02</v>
      </c>
      <c r="E192" s="64">
        <f t="shared" si="4"/>
        <v>0</v>
      </c>
      <c r="F192" s="89"/>
      <c r="G192" s="89"/>
    </row>
    <row r="193" spans="1:7" x14ac:dyDescent="0.25">
      <c r="A193" s="60">
        <v>236</v>
      </c>
      <c r="B193" s="61" t="s">
        <v>180</v>
      </c>
      <c r="C193" s="57">
        <f>'Bilans uspjeha'!C39</f>
        <v>0</v>
      </c>
      <c r="D193" s="52">
        <v>0.02</v>
      </c>
      <c r="E193" s="64">
        <f t="shared" si="4"/>
        <v>0</v>
      </c>
      <c r="F193" s="89"/>
      <c r="G193" s="89"/>
    </row>
    <row r="194" spans="1:7" x14ac:dyDescent="0.25">
      <c r="A194" s="60">
        <v>237</v>
      </c>
      <c r="B194" s="61" t="s">
        <v>181</v>
      </c>
      <c r="C194" s="57">
        <f>'Bilans uspjeha'!C40</f>
        <v>1005783</v>
      </c>
      <c r="D194" s="52">
        <v>0.02</v>
      </c>
      <c r="E194" s="64">
        <f t="shared" si="4"/>
        <v>201.1566</v>
      </c>
      <c r="F194" s="89"/>
      <c r="G194" s="89"/>
    </row>
    <row r="195" spans="1:7" x14ac:dyDescent="0.25">
      <c r="A195" s="62">
        <v>238</v>
      </c>
      <c r="B195" s="63" t="s">
        <v>182</v>
      </c>
      <c r="C195" s="57">
        <f>'Bilans uspjeha'!C41</f>
        <v>1402801</v>
      </c>
      <c r="D195" s="52">
        <v>0.02</v>
      </c>
      <c r="E195" s="64">
        <f t="shared" si="4"/>
        <v>280.56020000000001</v>
      </c>
      <c r="F195" s="89"/>
      <c r="G195" s="89"/>
    </row>
    <row r="196" spans="1:7" ht="24" x14ac:dyDescent="0.25">
      <c r="A196" s="60">
        <v>239</v>
      </c>
      <c r="B196" s="61" t="s">
        <v>183</v>
      </c>
      <c r="C196" s="57">
        <f>'Bilans uspjeha'!C42</f>
        <v>0</v>
      </c>
      <c r="D196" s="52">
        <v>0.02</v>
      </c>
      <c r="E196" s="64">
        <f t="shared" si="4"/>
        <v>0</v>
      </c>
      <c r="F196" s="89"/>
      <c r="G196" s="89"/>
    </row>
    <row r="197" spans="1:7" x14ac:dyDescent="0.25">
      <c r="A197" s="60">
        <v>240</v>
      </c>
      <c r="B197" s="61" t="s">
        <v>184</v>
      </c>
      <c r="C197" s="57">
        <f>'Bilans uspjeha'!C43</f>
        <v>443650</v>
      </c>
      <c r="D197" s="52">
        <v>0.02</v>
      </c>
      <c r="E197" s="64">
        <f t="shared" si="4"/>
        <v>88.73</v>
      </c>
      <c r="F197" s="89"/>
      <c r="G197" s="89"/>
    </row>
    <row r="198" spans="1:7" x14ac:dyDescent="0.25">
      <c r="A198" s="60">
        <v>241</v>
      </c>
      <c r="B198" s="61" t="s">
        <v>185</v>
      </c>
      <c r="C198" s="57">
        <f>'Bilans uspjeha'!C44</f>
        <v>959151</v>
      </c>
      <c r="D198" s="52">
        <v>0.02</v>
      </c>
      <c r="E198" s="64">
        <f t="shared" si="4"/>
        <v>191.83019999999999</v>
      </c>
      <c r="F198" s="89"/>
      <c r="G198" s="89"/>
    </row>
    <row r="199" spans="1:7" x14ac:dyDescent="0.25">
      <c r="A199" s="60">
        <v>242</v>
      </c>
      <c r="B199" s="61" t="s">
        <v>186</v>
      </c>
      <c r="C199" s="57">
        <f>'Bilans uspjeha'!C45</f>
        <v>0</v>
      </c>
      <c r="D199" s="52">
        <v>0.02</v>
      </c>
      <c r="E199" s="64">
        <f t="shared" si="4"/>
        <v>0</v>
      </c>
      <c r="F199" s="89"/>
      <c r="G199" s="89"/>
    </row>
    <row r="200" spans="1:7" x14ac:dyDescent="0.25">
      <c r="A200" s="60">
        <v>243</v>
      </c>
      <c r="B200" s="61" t="s">
        <v>187</v>
      </c>
      <c r="C200" s="57">
        <f>'Bilans uspjeha'!C46</f>
        <v>0</v>
      </c>
      <c r="D200" s="52">
        <v>0.02</v>
      </c>
      <c r="E200" s="64">
        <f t="shared" si="4"/>
        <v>0</v>
      </c>
      <c r="F200" s="89"/>
      <c r="G200" s="89"/>
    </row>
    <row r="201" spans="1:7" ht="24" x14ac:dyDescent="0.25">
      <c r="A201" s="62">
        <v>244</v>
      </c>
      <c r="B201" s="63" t="s">
        <v>188</v>
      </c>
      <c r="C201" s="57">
        <f>'Bilans uspjeha'!C47</f>
        <v>96693908</v>
      </c>
      <c r="D201" s="52">
        <v>0.02</v>
      </c>
      <c r="E201" s="64">
        <f t="shared" si="4"/>
        <v>19338.781600000002</v>
      </c>
      <c r="F201" s="89"/>
      <c r="G201" s="89"/>
    </row>
    <row r="202" spans="1:7" ht="24" x14ac:dyDescent="0.25">
      <c r="A202" s="62">
        <v>245</v>
      </c>
      <c r="B202" s="63" t="s">
        <v>189</v>
      </c>
      <c r="C202" s="57">
        <f>'Bilans uspjeha'!C48</f>
        <v>0</v>
      </c>
      <c r="D202" s="52">
        <v>0.02</v>
      </c>
      <c r="E202" s="64">
        <f t="shared" si="4"/>
        <v>0</v>
      </c>
      <c r="F202" s="89"/>
      <c r="G202" s="89"/>
    </row>
    <row r="203" spans="1:7" x14ac:dyDescent="0.25">
      <c r="A203" s="62">
        <v>246</v>
      </c>
      <c r="B203" s="63" t="s">
        <v>190</v>
      </c>
      <c r="C203" s="57">
        <f>'Bilans uspjeha'!C49</f>
        <v>1211250</v>
      </c>
      <c r="D203" s="52">
        <v>0.02</v>
      </c>
      <c r="E203" s="64">
        <f t="shared" si="4"/>
        <v>242.25</v>
      </c>
      <c r="F203" s="89"/>
      <c r="G203" s="89"/>
    </row>
    <row r="204" spans="1:7" ht="24" x14ac:dyDescent="0.25">
      <c r="A204" s="60">
        <v>247</v>
      </c>
      <c r="B204" s="61" t="s">
        <v>191</v>
      </c>
      <c r="C204" s="57">
        <f>'Bilans uspjeha'!C50</f>
        <v>352703</v>
      </c>
      <c r="D204" s="52">
        <v>0.02</v>
      </c>
      <c r="E204" s="64">
        <f t="shared" si="4"/>
        <v>70.540599999999998</v>
      </c>
      <c r="F204" s="89"/>
      <c r="G204" s="89"/>
    </row>
    <row r="205" spans="1:7" x14ac:dyDescent="0.25">
      <c r="A205" s="60">
        <v>248</v>
      </c>
      <c r="B205" s="61" t="s">
        <v>192</v>
      </c>
      <c r="C205" s="57">
        <f>'Bilans uspjeha'!C51</f>
        <v>0</v>
      </c>
      <c r="D205" s="52">
        <v>0.02</v>
      </c>
      <c r="E205" s="64">
        <f t="shared" si="4"/>
        <v>0</v>
      </c>
      <c r="F205" s="89"/>
      <c r="G205" s="89"/>
    </row>
    <row r="206" spans="1:7" x14ac:dyDescent="0.25">
      <c r="A206" s="60">
        <v>249</v>
      </c>
      <c r="B206" s="61" t="s">
        <v>193</v>
      </c>
      <c r="C206" s="57">
        <f>'Bilans uspjeha'!C52</f>
        <v>0</v>
      </c>
      <c r="D206" s="52">
        <v>0.02</v>
      </c>
      <c r="E206" s="64">
        <f t="shared" si="4"/>
        <v>0</v>
      </c>
      <c r="F206" s="89"/>
      <c r="G206" s="89"/>
    </row>
    <row r="207" spans="1:7" ht="24" x14ac:dyDescent="0.25">
      <c r="A207" s="60">
        <v>250</v>
      </c>
      <c r="B207" s="61" t="s">
        <v>194</v>
      </c>
      <c r="C207" s="57">
        <f>'Bilans uspjeha'!C53</f>
        <v>0</v>
      </c>
      <c r="D207" s="52">
        <v>0.02</v>
      </c>
      <c r="E207" s="64">
        <f t="shared" si="4"/>
        <v>0</v>
      </c>
      <c r="F207" s="89"/>
      <c r="G207" s="89"/>
    </row>
    <row r="208" spans="1:7" x14ac:dyDescent="0.25">
      <c r="A208" s="60">
        <v>251</v>
      </c>
      <c r="B208" s="61" t="s">
        <v>195</v>
      </c>
      <c r="C208" s="57">
        <f>'Bilans uspjeha'!C54</f>
        <v>0</v>
      </c>
      <c r="D208" s="52">
        <v>0.02</v>
      </c>
      <c r="E208" s="64">
        <f t="shared" si="4"/>
        <v>0</v>
      </c>
      <c r="F208" s="89"/>
      <c r="G208" s="89"/>
    </row>
    <row r="209" spans="1:7" x14ac:dyDescent="0.25">
      <c r="A209" s="60">
        <v>252</v>
      </c>
      <c r="B209" s="61" t="s">
        <v>196</v>
      </c>
      <c r="C209" s="57">
        <f>'Bilans uspjeha'!C55</f>
        <v>0</v>
      </c>
      <c r="D209" s="52">
        <v>0.02</v>
      </c>
      <c r="E209" s="64">
        <f t="shared" si="4"/>
        <v>0</v>
      </c>
      <c r="F209" s="89"/>
      <c r="G209" s="89"/>
    </row>
    <row r="210" spans="1:7" x14ac:dyDescent="0.25">
      <c r="A210" s="60">
        <v>253</v>
      </c>
      <c r="B210" s="61" t="s">
        <v>197</v>
      </c>
      <c r="C210" s="57">
        <f>'Bilans uspjeha'!C56</f>
        <v>10693</v>
      </c>
      <c r="D210" s="52">
        <v>0.02</v>
      </c>
      <c r="E210" s="64">
        <f t="shared" si="4"/>
        <v>2.1386000000000003</v>
      </c>
      <c r="F210" s="89"/>
      <c r="G210" s="89"/>
    </row>
    <row r="211" spans="1:7" x14ac:dyDescent="0.25">
      <c r="A211" s="60">
        <v>254</v>
      </c>
      <c r="B211" s="61" t="s">
        <v>198</v>
      </c>
      <c r="C211" s="57">
        <f>'Bilans uspjeha'!C57</f>
        <v>19123</v>
      </c>
      <c r="D211" s="52">
        <v>0.02</v>
      </c>
      <c r="E211" s="64">
        <f t="shared" si="4"/>
        <v>3.8246000000000002</v>
      </c>
      <c r="F211" s="89"/>
      <c r="G211" s="89"/>
    </row>
    <row r="212" spans="1:7" ht="36" x14ac:dyDescent="0.25">
      <c r="A212" s="60">
        <v>255</v>
      </c>
      <c r="B212" s="61" t="s">
        <v>199</v>
      </c>
      <c r="C212" s="57">
        <f>'Bilans uspjeha'!C58</f>
        <v>0</v>
      </c>
      <c r="D212" s="52">
        <v>0.02</v>
      </c>
      <c r="E212" s="64">
        <f t="shared" si="4"/>
        <v>0</v>
      </c>
      <c r="F212" s="89"/>
      <c r="G212" s="89"/>
    </row>
    <row r="213" spans="1:7" ht="36" x14ac:dyDescent="0.25">
      <c r="A213" s="60">
        <v>256</v>
      </c>
      <c r="B213" s="61" t="s">
        <v>200</v>
      </c>
      <c r="C213" s="57">
        <f>'Bilans uspjeha'!C59</f>
        <v>828731</v>
      </c>
      <c r="D213" s="52">
        <v>0.02</v>
      </c>
      <c r="E213" s="64">
        <f t="shared" si="4"/>
        <v>165.74619999999999</v>
      </c>
      <c r="F213" s="89"/>
      <c r="G213" s="89"/>
    </row>
    <row r="214" spans="1:7" x14ac:dyDescent="0.25">
      <c r="A214" s="62">
        <v>257</v>
      </c>
      <c r="B214" s="63" t="s">
        <v>201</v>
      </c>
      <c r="C214" s="57">
        <f>'Bilans uspjeha'!C60</f>
        <v>7180877</v>
      </c>
      <c r="D214" s="52">
        <v>0.02</v>
      </c>
      <c r="E214" s="64">
        <f t="shared" si="4"/>
        <v>1436.1754000000001</v>
      </c>
      <c r="F214" s="89"/>
      <c r="G214" s="89"/>
    </row>
    <row r="215" spans="1:7" ht="36" x14ac:dyDescent="0.25">
      <c r="A215" s="60">
        <v>258</v>
      </c>
      <c r="B215" s="61" t="s">
        <v>202</v>
      </c>
      <c r="C215" s="57">
        <f>'Bilans uspjeha'!C61</f>
        <v>724884</v>
      </c>
      <c r="D215" s="52">
        <v>0.02</v>
      </c>
      <c r="E215" s="64">
        <f t="shared" si="4"/>
        <v>144.9768</v>
      </c>
      <c r="F215" s="89"/>
      <c r="G215" s="89"/>
    </row>
    <row r="216" spans="1:7" ht="24" x14ac:dyDescent="0.25">
      <c r="A216" s="60">
        <v>259</v>
      </c>
      <c r="B216" s="61" t="s">
        <v>203</v>
      </c>
      <c r="C216" s="57">
        <f>'Bilans uspjeha'!C62</f>
        <v>0</v>
      </c>
      <c r="D216" s="52">
        <v>0.02</v>
      </c>
      <c r="E216" s="64">
        <f t="shared" si="4"/>
        <v>0</v>
      </c>
      <c r="F216" s="89"/>
      <c r="G216" s="89"/>
    </row>
    <row r="217" spans="1:7" ht="24" x14ac:dyDescent="0.25">
      <c r="A217" s="60">
        <v>260</v>
      </c>
      <c r="B217" s="61" t="s">
        <v>204</v>
      </c>
      <c r="C217" s="57">
        <f>'Bilans uspjeha'!C63</f>
        <v>0</v>
      </c>
      <c r="D217" s="52">
        <v>0.02</v>
      </c>
      <c r="E217" s="64">
        <f t="shared" si="4"/>
        <v>0</v>
      </c>
      <c r="F217" s="89"/>
      <c r="G217" s="89"/>
    </row>
    <row r="218" spans="1:7" ht="24" x14ac:dyDescent="0.25">
      <c r="A218" s="60">
        <v>261</v>
      </c>
      <c r="B218" s="61" t="s">
        <v>205</v>
      </c>
      <c r="C218" s="57">
        <f>'Bilans uspjeha'!C64</f>
        <v>0</v>
      </c>
      <c r="D218" s="52">
        <v>0.02</v>
      </c>
      <c r="E218" s="64">
        <f t="shared" si="4"/>
        <v>0</v>
      </c>
      <c r="F218" s="89"/>
      <c r="G218" s="89"/>
    </row>
    <row r="219" spans="1:7" x14ac:dyDescent="0.25">
      <c r="A219" s="60">
        <v>262</v>
      </c>
      <c r="B219" s="61" t="s">
        <v>206</v>
      </c>
      <c r="C219" s="57">
        <f>'Bilans uspjeha'!C65</f>
        <v>0</v>
      </c>
      <c r="D219" s="52">
        <v>0.02</v>
      </c>
      <c r="E219" s="64">
        <f t="shared" si="4"/>
        <v>0</v>
      </c>
      <c r="F219" s="89"/>
      <c r="G219" s="89"/>
    </row>
    <row r="220" spans="1:7" x14ac:dyDescent="0.25">
      <c r="A220" s="60">
        <v>263</v>
      </c>
      <c r="B220" s="61" t="s">
        <v>207</v>
      </c>
      <c r="C220" s="57">
        <f>'Bilans uspjeha'!C66</f>
        <v>0</v>
      </c>
      <c r="D220" s="52">
        <v>0.02</v>
      </c>
      <c r="E220" s="64">
        <f t="shared" si="4"/>
        <v>0</v>
      </c>
      <c r="F220" s="89"/>
      <c r="G220" s="89"/>
    </row>
    <row r="221" spans="1:7" x14ac:dyDescent="0.25">
      <c r="A221" s="60">
        <v>264</v>
      </c>
      <c r="B221" s="61" t="s">
        <v>208</v>
      </c>
      <c r="C221" s="57">
        <f>'Bilans uspjeha'!C67</f>
        <v>5642</v>
      </c>
      <c r="D221" s="52">
        <v>0.02</v>
      </c>
      <c r="E221" s="64">
        <f t="shared" si="4"/>
        <v>1.1284000000000001</v>
      </c>
      <c r="F221" s="89"/>
      <c r="G221" s="89"/>
    </row>
    <row r="222" spans="1:7" ht="24" x14ac:dyDescent="0.25">
      <c r="A222" s="60">
        <v>265</v>
      </c>
      <c r="B222" s="61" t="s">
        <v>209</v>
      </c>
      <c r="C222" s="57">
        <f>'Bilans uspjeha'!C68</f>
        <v>0</v>
      </c>
      <c r="D222" s="52">
        <v>0.02</v>
      </c>
      <c r="E222" s="64">
        <f t="shared" si="4"/>
        <v>0</v>
      </c>
      <c r="F222" s="89"/>
      <c r="G222" s="89"/>
    </row>
    <row r="223" spans="1:7" ht="24" x14ac:dyDescent="0.25">
      <c r="A223" s="60">
        <v>266</v>
      </c>
      <c r="B223" s="61" t="s">
        <v>210</v>
      </c>
      <c r="C223" s="57">
        <f>'Bilans uspjeha'!C69</f>
        <v>5452864</v>
      </c>
      <c r="D223" s="52">
        <v>0.02</v>
      </c>
      <c r="E223" s="64">
        <f t="shared" ref="E223:E285" si="5">C223*D223/100</f>
        <v>1090.5727999999999</v>
      </c>
      <c r="F223" s="89"/>
      <c r="G223" s="89"/>
    </row>
    <row r="224" spans="1:7" ht="24" x14ac:dyDescent="0.25">
      <c r="A224" s="60">
        <v>267</v>
      </c>
      <c r="B224" s="61" t="s">
        <v>211</v>
      </c>
      <c r="C224" s="57">
        <f>'Bilans uspjeha'!C70</f>
        <v>997487</v>
      </c>
      <c r="D224" s="52">
        <v>0.02</v>
      </c>
      <c r="E224" s="64">
        <f t="shared" si="5"/>
        <v>199.49740000000003</v>
      </c>
      <c r="F224" s="89"/>
      <c r="G224" s="89"/>
    </row>
    <row r="225" spans="1:7" ht="24" x14ac:dyDescent="0.25">
      <c r="A225" s="62">
        <v>268</v>
      </c>
      <c r="B225" s="63" t="s">
        <v>212</v>
      </c>
      <c r="C225" s="57">
        <f>'Bilans uspjeha'!C71</f>
        <v>0</v>
      </c>
      <c r="D225" s="52">
        <v>0.02</v>
      </c>
      <c r="E225" s="64">
        <f t="shared" si="5"/>
        <v>0</v>
      </c>
      <c r="F225" s="89"/>
      <c r="G225" s="89"/>
    </row>
    <row r="226" spans="1:7" ht="24" x14ac:dyDescent="0.25">
      <c r="A226" s="62">
        <v>269</v>
      </c>
      <c r="B226" s="63" t="s">
        <v>213</v>
      </c>
      <c r="C226" s="57">
        <f>'Bilans uspjeha'!C72</f>
        <v>5969627</v>
      </c>
      <c r="D226" s="52">
        <v>0.02</v>
      </c>
      <c r="E226" s="64">
        <f t="shared" si="5"/>
        <v>1193.9254000000001</v>
      </c>
      <c r="F226" s="89"/>
      <c r="G226" s="89"/>
    </row>
    <row r="227" spans="1:7" ht="24" x14ac:dyDescent="0.25">
      <c r="A227" s="60">
        <v>270</v>
      </c>
      <c r="B227" s="61" t="s">
        <v>214</v>
      </c>
      <c r="C227" s="57">
        <f>'Bilans uspjeha'!C73</f>
        <v>0</v>
      </c>
      <c r="D227" s="52">
        <v>0.02</v>
      </c>
      <c r="E227" s="64">
        <f t="shared" si="5"/>
        <v>0</v>
      </c>
      <c r="F227" s="89"/>
      <c r="G227" s="89"/>
    </row>
    <row r="228" spans="1:7" ht="24" x14ac:dyDescent="0.25">
      <c r="A228" s="60">
        <v>271</v>
      </c>
      <c r="B228" s="61" t="s">
        <v>215</v>
      </c>
      <c r="C228" s="57">
        <f>'Bilans uspjeha'!C74</f>
        <v>0</v>
      </c>
      <c r="D228" s="52">
        <v>0.02</v>
      </c>
      <c r="E228" s="64">
        <f t="shared" si="5"/>
        <v>0</v>
      </c>
      <c r="F228" s="89"/>
      <c r="G228" s="89"/>
    </row>
    <row r="229" spans="1:7" ht="24" x14ac:dyDescent="0.25">
      <c r="A229" s="60">
        <v>272</v>
      </c>
      <c r="B229" s="61" t="s">
        <v>216</v>
      </c>
      <c r="C229" s="57">
        <f>'Bilans uspjeha'!C75</f>
        <v>0</v>
      </c>
      <c r="D229" s="52">
        <v>0.02</v>
      </c>
      <c r="E229" s="64">
        <f t="shared" si="5"/>
        <v>0</v>
      </c>
      <c r="F229" s="89"/>
      <c r="G229" s="89"/>
    </row>
    <row r="230" spans="1:7" ht="24" x14ac:dyDescent="0.25">
      <c r="A230" s="60">
        <v>273</v>
      </c>
      <c r="B230" s="61" t="s">
        <v>217</v>
      </c>
      <c r="C230" s="57">
        <f>'Bilans uspjeha'!C76</f>
        <v>0</v>
      </c>
      <c r="D230" s="52">
        <v>0.02</v>
      </c>
      <c r="E230" s="64">
        <f t="shared" si="5"/>
        <v>0</v>
      </c>
      <c r="F230" s="89"/>
      <c r="G230" s="89"/>
    </row>
    <row r="231" spans="1:7" ht="24" x14ac:dyDescent="0.25">
      <c r="A231" s="60">
        <v>274</v>
      </c>
      <c r="B231" s="61" t="s">
        <v>218</v>
      </c>
      <c r="C231" s="57">
        <f>'Bilans uspjeha'!C77</f>
        <v>0</v>
      </c>
      <c r="D231" s="52">
        <v>0.02</v>
      </c>
      <c r="E231" s="64">
        <f t="shared" si="5"/>
        <v>0</v>
      </c>
      <c r="F231" s="89"/>
      <c r="G231" s="89"/>
    </row>
    <row r="232" spans="1:7" ht="36" x14ac:dyDescent="0.25">
      <c r="A232" s="60">
        <v>275</v>
      </c>
      <c r="B232" s="61" t="s">
        <v>219</v>
      </c>
      <c r="C232" s="57">
        <f>'Bilans uspjeha'!C78</f>
        <v>0</v>
      </c>
      <c r="D232" s="52">
        <v>0.02</v>
      </c>
      <c r="E232" s="64">
        <f t="shared" si="5"/>
        <v>0</v>
      </c>
      <c r="F232" s="89"/>
      <c r="G232" s="89"/>
    </row>
    <row r="233" spans="1:7" ht="24" x14ac:dyDescent="0.25">
      <c r="A233" s="60">
        <v>276</v>
      </c>
      <c r="B233" s="61" t="s">
        <v>220</v>
      </c>
      <c r="C233" s="57">
        <f>'Bilans uspjeha'!C79</f>
        <v>0</v>
      </c>
      <c r="D233" s="52">
        <v>0.02</v>
      </c>
      <c r="E233" s="64">
        <f t="shared" si="5"/>
        <v>0</v>
      </c>
      <c r="F233" s="89"/>
      <c r="G233" s="89"/>
    </row>
    <row r="234" spans="1:7" ht="24" x14ac:dyDescent="0.25">
      <c r="A234" s="60">
        <v>277</v>
      </c>
      <c r="B234" s="61" t="s">
        <v>221</v>
      </c>
      <c r="C234" s="57">
        <f>'Bilans uspjeha'!C80</f>
        <v>0</v>
      </c>
      <c r="D234" s="52">
        <v>0.02</v>
      </c>
      <c r="E234" s="64">
        <f t="shared" si="5"/>
        <v>0</v>
      </c>
      <c r="F234" s="89"/>
      <c r="G234" s="89"/>
    </row>
    <row r="235" spans="1:7" ht="24" x14ac:dyDescent="0.25">
      <c r="A235" s="60">
        <v>278</v>
      </c>
      <c r="B235" s="61" t="s">
        <v>222</v>
      </c>
      <c r="C235" s="57">
        <f>'Bilans uspjeha'!C81</f>
        <v>0</v>
      </c>
      <c r="D235" s="52">
        <v>0.02</v>
      </c>
      <c r="E235" s="64">
        <f t="shared" si="5"/>
        <v>0</v>
      </c>
      <c r="F235" s="89"/>
      <c r="G235" s="89"/>
    </row>
    <row r="236" spans="1:7" x14ac:dyDescent="0.25">
      <c r="A236" s="60">
        <v>279</v>
      </c>
      <c r="B236" s="61" t="s">
        <v>223</v>
      </c>
      <c r="C236" s="57">
        <f>'Bilans uspjeha'!C82</f>
        <v>0</v>
      </c>
      <c r="D236" s="52">
        <v>0.02</v>
      </c>
      <c r="E236" s="64">
        <f t="shared" si="5"/>
        <v>0</v>
      </c>
      <c r="F236" s="89"/>
      <c r="G236" s="89"/>
    </row>
    <row r="237" spans="1:7" ht="24" x14ac:dyDescent="0.25">
      <c r="A237" s="62">
        <v>280</v>
      </c>
      <c r="B237" s="63" t="s">
        <v>224</v>
      </c>
      <c r="C237" s="57">
        <f>'Bilans uspjeha'!C83</f>
        <v>7639</v>
      </c>
      <c r="D237" s="52">
        <v>0.02</v>
      </c>
      <c r="E237" s="64">
        <f t="shared" si="5"/>
        <v>1.5278</v>
      </c>
      <c r="F237" s="89"/>
      <c r="G237" s="89"/>
    </row>
    <row r="238" spans="1:7" x14ac:dyDescent="0.25">
      <c r="A238" s="60">
        <v>281</v>
      </c>
      <c r="B238" s="61" t="s">
        <v>225</v>
      </c>
      <c r="C238" s="57">
        <f>'Bilans uspjeha'!C84</f>
        <v>0</v>
      </c>
      <c r="D238" s="52">
        <v>0.02</v>
      </c>
      <c r="E238" s="64">
        <f t="shared" si="5"/>
        <v>0</v>
      </c>
      <c r="F238" s="89"/>
      <c r="G238" s="89"/>
    </row>
    <row r="239" spans="1:7" x14ac:dyDescent="0.25">
      <c r="A239" s="60">
        <v>282</v>
      </c>
      <c r="B239" s="61" t="s">
        <v>226</v>
      </c>
      <c r="C239" s="57">
        <f>'Bilans uspjeha'!C85</f>
        <v>7639</v>
      </c>
      <c r="D239" s="52">
        <v>0.02</v>
      </c>
      <c r="E239" s="64">
        <f t="shared" si="5"/>
        <v>1.5278</v>
      </c>
      <c r="F239" s="89"/>
      <c r="G239" s="89"/>
    </row>
    <row r="240" spans="1:7" ht="24" x14ac:dyDescent="0.25">
      <c r="A240" s="60">
        <v>283</v>
      </c>
      <c r="B240" s="61" t="s">
        <v>227</v>
      </c>
      <c r="C240" s="57">
        <f>'Bilans uspjeha'!C86</f>
        <v>0</v>
      </c>
      <c r="D240" s="52">
        <v>0.02</v>
      </c>
      <c r="E240" s="64">
        <f t="shared" si="5"/>
        <v>0</v>
      </c>
      <c r="F240" s="89"/>
      <c r="G240" s="89"/>
    </row>
    <row r="241" spans="1:7" ht="24" x14ac:dyDescent="0.25">
      <c r="A241" s="60">
        <v>284</v>
      </c>
      <c r="B241" s="61" t="s">
        <v>228</v>
      </c>
      <c r="C241" s="57">
        <f>'Bilans uspjeha'!C87</f>
        <v>0</v>
      </c>
      <c r="D241" s="52">
        <v>0.02</v>
      </c>
      <c r="E241" s="64">
        <f t="shared" si="5"/>
        <v>0</v>
      </c>
      <c r="F241" s="89"/>
      <c r="G241" s="89"/>
    </row>
    <row r="242" spans="1:7" ht="24" x14ac:dyDescent="0.25">
      <c r="A242" s="60">
        <v>285</v>
      </c>
      <c r="B242" s="61" t="s">
        <v>229</v>
      </c>
      <c r="C242" s="57">
        <f>'Bilans uspjeha'!C88</f>
        <v>0</v>
      </c>
      <c r="D242" s="52">
        <v>0.02</v>
      </c>
      <c r="E242" s="64">
        <f t="shared" si="5"/>
        <v>0</v>
      </c>
      <c r="F242" s="89"/>
      <c r="G242" s="89"/>
    </row>
    <row r="243" spans="1:7" x14ac:dyDescent="0.25">
      <c r="A243" s="60">
        <v>286</v>
      </c>
      <c r="B243" s="61" t="s">
        <v>230</v>
      </c>
      <c r="C243" s="57">
        <f>'Bilans uspjeha'!C89</f>
        <v>0</v>
      </c>
      <c r="D243" s="52">
        <v>0.02</v>
      </c>
      <c r="E243" s="64">
        <f t="shared" si="5"/>
        <v>0</v>
      </c>
      <c r="F243" s="89"/>
      <c r="G243" s="89"/>
    </row>
    <row r="244" spans="1:7" x14ac:dyDescent="0.25">
      <c r="A244" s="60">
        <v>287</v>
      </c>
      <c r="B244" s="61" t="s">
        <v>231</v>
      </c>
      <c r="C244" s="57">
        <f>'Bilans uspjeha'!C90</f>
        <v>0</v>
      </c>
      <c r="D244" s="52">
        <v>0.02</v>
      </c>
      <c r="E244" s="64">
        <f t="shared" si="5"/>
        <v>0</v>
      </c>
      <c r="F244" s="89"/>
      <c r="G244" s="89"/>
    </row>
    <row r="245" spans="1:7" ht="24" x14ac:dyDescent="0.25">
      <c r="A245" s="60">
        <v>288</v>
      </c>
      <c r="B245" s="61" t="s">
        <v>232</v>
      </c>
      <c r="C245" s="57">
        <f>'Bilans uspjeha'!C91</f>
        <v>0</v>
      </c>
      <c r="D245" s="52">
        <v>0.02</v>
      </c>
      <c r="E245" s="64">
        <f t="shared" si="5"/>
        <v>0</v>
      </c>
      <c r="F245" s="89"/>
      <c r="G245" s="89"/>
    </row>
    <row r="246" spans="1:7" x14ac:dyDescent="0.25">
      <c r="A246" s="60">
        <v>289</v>
      </c>
      <c r="B246" s="61" t="s">
        <v>233</v>
      </c>
      <c r="C246" s="57">
        <f>'Bilans uspjeha'!C92</f>
        <v>0</v>
      </c>
      <c r="D246" s="52">
        <v>0.02</v>
      </c>
      <c r="E246" s="64">
        <f t="shared" si="5"/>
        <v>0</v>
      </c>
      <c r="F246" s="89"/>
      <c r="G246" s="89"/>
    </row>
    <row r="247" spans="1:7" ht="24" x14ac:dyDescent="0.25">
      <c r="A247" s="62">
        <v>290</v>
      </c>
      <c r="B247" s="63" t="s">
        <v>234</v>
      </c>
      <c r="C247" s="57">
        <f>'Bilans uspjeha'!C93</f>
        <v>0</v>
      </c>
      <c r="D247" s="52">
        <v>0.02</v>
      </c>
      <c r="E247" s="64">
        <f t="shared" si="5"/>
        <v>0</v>
      </c>
      <c r="F247" s="89"/>
      <c r="G247" s="89"/>
    </row>
    <row r="248" spans="1:7" ht="24" x14ac:dyDescent="0.25">
      <c r="A248" s="62">
        <v>291</v>
      </c>
      <c r="B248" s="63" t="s">
        <v>235</v>
      </c>
      <c r="C248" s="57">
        <f>'Bilans uspjeha'!C94</f>
        <v>7639</v>
      </c>
      <c r="D248" s="52">
        <v>0.02</v>
      </c>
      <c r="E248" s="64">
        <f t="shared" si="5"/>
        <v>1.5278</v>
      </c>
      <c r="F248" s="89"/>
      <c r="G248" s="89"/>
    </row>
    <row r="249" spans="1:7" ht="24" x14ac:dyDescent="0.25">
      <c r="A249" s="62">
        <v>292</v>
      </c>
      <c r="B249" s="63" t="s">
        <v>236</v>
      </c>
      <c r="C249" s="57">
        <f>'Bilans uspjeha'!C95</f>
        <v>0</v>
      </c>
      <c r="D249" s="52">
        <v>0.02</v>
      </c>
      <c r="E249" s="64">
        <f t="shared" si="5"/>
        <v>0</v>
      </c>
      <c r="F249" s="89"/>
      <c r="G249" s="89"/>
    </row>
    <row r="250" spans="1:7" ht="24" x14ac:dyDescent="0.25">
      <c r="A250" s="62">
        <v>293</v>
      </c>
      <c r="B250" s="63" t="s">
        <v>237</v>
      </c>
      <c r="C250" s="57">
        <f>'Bilans uspjeha'!C96</f>
        <v>0</v>
      </c>
      <c r="D250" s="52">
        <v>0.02</v>
      </c>
      <c r="E250" s="64">
        <f t="shared" si="5"/>
        <v>0</v>
      </c>
      <c r="F250" s="89"/>
      <c r="G250" s="89"/>
    </row>
    <row r="251" spans="1:7" ht="24" x14ac:dyDescent="0.25">
      <c r="A251" s="60">
        <v>294</v>
      </c>
      <c r="B251" s="61" t="s">
        <v>238</v>
      </c>
      <c r="C251" s="57">
        <f>'Bilans uspjeha'!C97</f>
        <v>90716642</v>
      </c>
      <c r="D251" s="52">
        <v>0.02</v>
      </c>
      <c r="E251" s="64">
        <f t="shared" si="5"/>
        <v>18143.328400000002</v>
      </c>
      <c r="F251" s="89"/>
      <c r="G251" s="89"/>
    </row>
    <row r="252" spans="1:7" ht="24" x14ac:dyDescent="0.25">
      <c r="A252" s="60">
        <v>295</v>
      </c>
      <c r="B252" s="61" t="s">
        <v>239</v>
      </c>
      <c r="C252" s="57">
        <f>'Bilans uspjeha'!C98</f>
        <v>0</v>
      </c>
      <c r="D252" s="52">
        <v>0.02</v>
      </c>
      <c r="E252" s="64">
        <f t="shared" si="5"/>
        <v>0</v>
      </c>
      <c r="F252" s="89"/>
      <c r="G252" s="89"/>
    </row>
    <row r="253" spans="1:7" x14ac:dyDescent="0.25">
      <c r="A253" s="60">
        <v>296</v>
      </c>
      <c r="B253" s="61" t="s">
        <v>240</v>
      </c>
      <c r="C253" s="57">
        <f>'Bilans uspjeha'!C99</f>
        <v>9227767</v>
      </c>
      <c r="D253" s="52">
        <v>0.02</v>
      </c>
      <c r="E253" s="64">
        <f t="shared" si="5"/>
        <v>1845.5534</v>
      </c>
      <c r="F253" s="89"/>
      <c r="G253" s="89"/>
    </row>
    <row r="254" spans="1:7" x14ac:dyDescent="0.25">
      <c r="A254" s="60">
        <v>297</v>
      </c>
      <c r="B254" s="61" t="s">
        <v>241</v>
      </c>
      <c r="C254" s="57">
        <f>'Bilans uspjeha'!C100</f>
        <v>0</v>
      </c>
      <c r="D254" s="52">
        <v>0.02</v>
      </c>
      <c r="E254" s="64">
        <f t="shared" si="5"/>
        <v>0</v>
      </c>
      <c r="F254" s="89"/>
      <c r="G254" s="89"/>
    </row>
    <row r="255" spans="1:7" x14ac:dyDescent="0.25">
      <c r="A255" s="60">
        <v>298</v>
      </c>
      <c r="B255" s="61" t="s">
        <v>242</v>
      </c>
      <c r="C255" s="57">
        <f>'Bilans uspjeha'!C101</f>
        <v>0</v>
      </c>
      <c r="D255" s="52">
        <v>0.02</v>
      </c>
      <c r="E255" s="64">
        <f t="shared" si="5"/>
        <v>0</v>
      </c>
      <c r="F255" s="89"/>
      <c r="G255" s="89"/>
    </row>
    <row r="256" spans="1:7" x14ac:dyDescent="0.25">
      <c r="A256" s="60">
        <v>299</v>
      </c>
      <c r="B256" s="61" t="s">
        <v>243</v>
      </c>
      <c r="C256" s="57">
        <f>'Bilans uspjeha'!C102</f>
        <v>81488875</v>
      </c>
      <c r="D256" s="52">
        <v>0.02</v>
      </c>
      <c r="E256" s="64">
        <f t="shared" si="5"/>
        <v>16297.775</v>
      </c>
      <c r="F256" s="89"/>
      <c r="G256" s="89"/>
    </row>
    <row r="257" spans="1:7" x14ac:dyDescent="0.25">
      <c r="A257" s="60">
        <v>300</v>
      </c>
      <c r="B257" s="61" t="s">
        <v>244</v>
      </c>
      <c r="C257" s="57">
        <f>'Bilans uspjeha'!C103</f>
        <v>0</v>
      </c>
      <c r="D257" s="52">
        <v>0.02</v>
      </c>
      <c r="E257" s="64">
        <f t="shared" si="5"/>
        <v>0</v>
      </c>
      <c r="F257" s="89"/>
      <c r="G257" s="89"/>
    </row>
    <row r="258" spans="1:7" x14ac:dyDescent="0.25">
      <c r="A258" s="62">
        <v>301</v>
      </c>
      <c r="B258" s="63" t="s">
        <v>245</v>
      </c>
      <c r="C258" s="57">
        <f>'Bilans uspjeha'!C104</f>
        <v>464098707</v>
      </c>
      <c r="D258" s="52">
        <v>0.02</v>
      </c>
      <c r="E258" s="64">
        <f t="shared" si="5"/>
        <v>92819.741399999999</v>
      </c>
      <c r="F258" s="89"/>
      <c r="G258" s="89"/>
    </row>
    <row r="259" spans="1:7" x14ac:dyDescent="0.25">
      <c r="A259" s="62">
        <v>302</v>
      </c>
      <c r="B259" s="63" t="s">
        <v>246</v>
      </c>
      <c r="C259" s="57">
        <f>'Bilans uspjeha'!C105</f>
        <v>373382065</v>
      </c>
      <c r="D259" s="52">
        <v>0.02</v>
      </c>
      <c r="E259" s="64">
        <f t="shared" si="5"/>
        <v>74676.413</v>
      </c>
      <c r="F259" s="89"/>
      <c r="G259" s="89"/>
    </row>
    <row r="260" spans="1:7" ht="24" x14ac:dyDescent="0.25">
      <c r="A260" s="62">
        <v>303</v>
      </c>
      <c r="B260" s="63" t="s">
        <v>247</v>
      </c>
      <c r="C260" s="57">
        <f>'Bilans uspjeha'!C106</f>
        <v>0</v>
      </c>
      <c r="D260" s="52">
        <v>0.02</v>
      </c>
      <c r="E260" s="64">
        <f t="shared" si="5"/>
        <v>0</v>
      </c>
      <c r="F260" s="89"/>
      <c r="G260" s="89"/>
    </row>
    <row r="261" spans="1:7" ht="24" x14ac:dyDescent="0.25">
      <c r="A261" s="60">
        <v>304</v>
      </c>
      <c r="B261" s="61" t="s">
        <v>248</v>
      </c>
      <c r="C261" s="57">
        <f>'Bilans uspjeha'!C107</f>
        <v>0</v>
      </c>
      <c r="D261" s="52">
        <v>0.02</v>
      </c>
      <c r="E261" s="64">
        <f t="shared" si="5"/>
        <v>0</v>
      </c>
      <c r="F261" s="89"/>
      <c r="G261" s="89"/>
    </row>
    <row r="262" spans="1:7" ht="24" x14ac:dyDescent="0.25">
      <c r="A262" s="60">
        <v>305</v>
      </c>
      <c r="B262" s="61" t="s">
        <v>249</v>
      </c>
      <c r="C262" s="57">
        <f>'Bilans uspjeha'!C108</f>
        <v>0</v>
      </c>
      <c r="D262" s="52">
        <v>0.02</v>
      </c>
      <c r="E262" s="64">
        <f t="shared" si="5"/>
        <v>0</v>
      </c>
      <c r="F262" s="89"/>
      <c r="G262" s="89"/>
    </row>
    <row r="263" spans="1:7" x14ac:dyDescent="0.25">
      <c r="A263" s="60">
        <v>306</v>
      </c>
      <c r="B263" s="61" t="s">
        <v>250</v>
      </c>
      <c r="C263" s="57">
        <f>'Bilans uspjeha'!C109</f>
        <v>0</v>
      </c>
      <c r="D263" s="52">
        <v>0.02</v>
      </c>
      <c r="E263" s="64">
        <f t="shared" si="5"/>
        <v>0</v>
      </c>
      <c r="F263" s="89"/>
      <c r="G263" s="89"/>
    </row>
    <row r="264" spans="1:7" x14ac:dyDescent="0.25">
      <c r="A264" s="60">
        <v>307</v>
      </c>
      <c r="B264" s="61" t="s">
        <v>251</v>
      </c>
      <c r="C264" s="57">
        <f>'Bilans uspjeha'!C110</f>
        <v>0</v>
      </c>
      <c r="D264" s="52">
        <v>0.02</v>
      </c>
      <c r="E264" s="64">
        <f t="shared" si="5"/>
        <v>0</v>
      </c>
      <c r="F264" s="89"/>
      <c r="G264" s="89"/>
    </row>
    <row r="265" spans="1:7" x14ac:dyDescent="0.25">
      <c r="A265" s="60">
        <v>308</v>
      </c>
      <c r="B265" s="61" t="s">
        <v>252</v>
      </c>
      <c r="C265" s="57">
        <f>'Bilans uspjeha'!C111</f>
        <v>2170</v>
      </c>
      <c r="D265" s="52">
        <v>0.02</v>
      </c>
      <c r="E265" s="64">
        <f t="shared" si="5"/>
        <v>0.434</v>
      </c>
      <c r="F265" s="89"/>
      <c r="G265" s="89"/>
    </row>
    <row r="266" spans="1:7" ht="24" x14ac:dyDescent="0.25">
      <c r="A266" s="60">
        <v>309</v>
      </c>
      <c r="B266" s="61" t="s">
        <v>253</v>
      </c>
      <c r="C266" s="57">
        <f>'Bilans uspjeha'!C112</f>
        <v>2146</v>
      </c>
      <c r="D266" s="52">
        <v>0.02</v>
      </c>
      <c r="E266" s="64">
        <f t="shared" si="5"/>
        <v>0.42920000000000003</v>
      </c>
      <c r="F266" s="89"/>
      <c r="G266" s="89"/>
    </row>
    <row r="267" spans="1:7" x14ac:dyDescent="0.25">
      <c r="A267" s="62">
        <v>400</v>
      </c>
      <c r="B267" s="63" t="s">
        <v>254</v>
      </c>
      <c r="C267" s="57">
        <f>'Bilans uspjeha'!C113</f>
        <v>81488875</v>
      </c>
      <c r="D267" s="52">
        <v>0.02</v>
      </c>
      <c r="E267" s="64">
        <f t="shared" si="5"/>
        <v>16297.775</v>
      </c>
      <c r="F267" s="89"/>
      <c r="G267" s="89"/>
    </row>
    <row r="268" spans="1:7" x14ac:dyDescent="0.25">
      <c r="A268" s="60">
        <v>401</v>
      </c>
      <c r="B268" s="61" t="s">
        <v>255</v>
      </c>
      <c r="C268" s="57">
        <f>'Bilans uspjeha'!C114</f>
        <v>0</v>
      </c>
      <c r="D268" s="52">
        <v>0.02</v>
      </c>
      <c r="E268" s="64">
        <f t="shared" si="5"/>
        <v>0</v>
      </c>
      <c r="F268" s="89"/>
      <c r="G268" s="89"/>
    </row>
    <row r="269" spans="1:7" ht="24" x14ac:dyDescent="0.25">
      <c r="A269" s="60">
        <v>402</v>
      </c>
      <c r="B269" s="61" t="s">
        <v>256</v>
      </c>
      <c r="C269" s="57">
        <f>'Bilans uspjeha'!C115</f>
        <v>0</v>
      </c>
      <c r="D269" s="52">
        <v>0.02</v>
      </c>
      <c r="E269" s="64">
        <f t="shared" si="5"/>
        <v>0</v>
      </c>
      <c r="F269" s="89"/>
      <c r="G269" s="89"/>
    </row>
    <row r="270" spans="1:7" ht="24" x14ac:dyDescent="0.25">
      <c r="A270" s="60">
        <v>403</v>
      </c>
      <c r="B270" s="61" t="s">
        <v>257</v>
      </c>
      <c r="C270" s="57">
        <f>'Bilans uspjeha'!C116</f>
        <v>0</v>
      </c>
      <c r="D270" s="52">
        <v>0.02</v>
      </c>
      <c r="E270" s="64">
        <f t="shared" si="5"/>
        <v>0</v>
      </c>
      <c r="F270" s="89"/>
      <c r="G270" s="89"/>
    </row>
    <row r="271" spans="1:7" ht="24" x14ac:dyDescent="0.25">
      <c r="A271" s="60">
        <v>404</v>
      </c>
      <c r="B271" s="61" t="s">
        <v>258</v>
      </c>
      <c r="C271" s="57">
        <f>'Bilans uspjeha'!C117</f>
        <v>0</v>
      </c>
      <c r="D271" s="52">
        <v>0.02</v>
      </c>
      <c r="E271" s="64">
        <f t="shared" si="5"/>
        <v>0</v>
      </c>
      <c r="F271" s="89"/>
      <c r="G271" s="89"/>
    </row>
    <row r="272" spans="1:7" x14ac:dyDescent="0.25">
      <c r="A272" s="60">
        <v>405</v>
      </c>
      <c r="B272" s="61" t="s">
        <v>259</v>
      </c>
      <c r="C272" s="57">
        <f>'Bilans uspjeha'!C118</f>
        <v>0</v>
      </c>
      <c r="D272" s="52">
        <v>0.02</v>
      </c>
      <c r="E272" s="64">
        <f t="shared" si="5"/>
        <v>0</v>
      </c>
      <c r="F272" s="89"/>
      <c r="G272" s="89"/>
    </row>
    <row r="273" spans="1:7" ht="24" x14ac:dyDescent="0.25">
      <c r="A273" s="60">
        <v>406</v>
      </c>
      <c r="B273" s="61" t="s">
        <v>260</v>
      </c>
      <c r="C273" s="57">
        <f>'Bilans uspjeha'!C119</f>
        <v>0</v>
      </c>
      <c r="D273" s="52">
        <v>0.02</v>
      </c>
      <c r="E273" s="64">
        <f t="shared" si="5"/>
        <v>0</v>
      </c>
      <c r="F273" s="89"/>
      <c r="G273" s="89"/>
    </row>
    <row r="274" spans="1:7" x14ac:dyDescent="0.25">
      <c r="A274" s="60">
        <v>407</v>
      </c>
      <c r="B274" s="61" t="s">
        <v>261</v>
      </c>
      <c r="C274" s="57">
        <f>'Bilans uspjeha'!C120</f>
        <v>0</v>
      </c>
      <c r="D274" s="52">
        <v>0.02</v>
      </c>
      <c r="E274" s="64">
        <f t="shared" si="5"/>
        <v>0</v>
      </c>
      <c r="F274" s="89"/>
      <c r="G274" s="89"/>
    </row>
    <row r="275" spans="1:7" x14ac:dyDescent="0.25">
      <c r="A275" s="60">
        <v>408</v>
      </c>
      <c r="B275" s="61" t="s">
        <v>262</v>
      </c>
      <c r="C275" s="57">
        <f>'Bilans uspjeha'!C121</f>
        <v>826</v>
      </c>
      <c r="D275" s="52">
        <v>0.02</v>
      </c>
      <c r="E275" s="64">
        <f t="shared" si="5"/>
        <v>0.16519999999999999</v>
      </c>
      <c r="F275" s="89"/>
      <c r="G275" s="89"/>
    </row>
    <row r="276" spans="1:7" ht="24" x14ac:dyDescent="0.25">
      <c r="A276" s="60">
        <v>409</v>
      </c>
      <c r="B276" s="61" t="s">
        <v>263</v>
      </c>
      <c r="C276" s="57">
        <f>'Bilans uspjeha'!C122</f>
        <v>826</v>
      </c>
      <c r="D276" s="52">
        <v>0.02</v>
      </c>
      <c r="E276" s="64">
        <f t="shared" si="5"/>
        <v>0.16519999999999999</v>
      </c>
      <c r="F276" s="89"/>
      <c r="G276" s="89"/>
    </row>
    <row r="277" spans="1:7" ht="24" x14ac:dyDescent="0.25">
      <c r="A277" s="60">
        <v>410</v>
      </c>
      <c r="B277" s="61" t="s">
        <v>264</v>
      </c>
      <c r="C277" s="57">
        <f>'Bilans uspjeha'!C123</f>
        <v>0</v>
      </c>
      <c r="D277" s="52">
        <v>0.02</v>
      </c>
      <c r="E277" s="64">
        <f t="shared" si="5"/>
        <v>0</v>
      </c>
      <c r="F277" s="89"/>
      <c r="G277" s="89"/>
    </row>
    <row r="278" spans="1:7" x14ac:dyDescent="0.25">
      <c r="A278" s="60">
        <v>411</v>
      </c>
      <c r="B278" s="61" t="s">
        <v>265</v>
      </c>
      <c r="C278" s="57">
        <f>'Bilans uspjeha'!C124</f>
        <v>0</v>
      </c>
      <c r="D278" s="52">
        <v>0.02</v>
      </c>
      <c r="E278" s="64">
        <f t="shared" si="5"/>
        <v>0</v>
      </c>
      <c r="F278" s="89"/>
      <c r="G278" s="89"/>
    </row>
    <row r="279" spans="1:7" ht="24" x14ac:dyDescent="0.25">
      <c r="A279" s="60">
        <v>412</v>
      </c>
      <c r="B279" s="61" t="s">
        <v>266</v>
      </c>
      <c r="C279" s="57">
        <f>'Bilans uspjeha'!C125</f>
        <v>0</v>
      </c>
      <c r="D279" s="52">
        <v>0.02</v>
      </c>
      <c r="E279" s="64">
        <f t="shared" si="5"/>
        <v>0</v>
      </c>
      <c r="F279" s="89"/>
      <c r="G279" s="89"/>
    </row>
    <row r="280" spans="1:7" x14ac:dyDescent="0.25">
      <c r="A280" s="60">
        <v>413</v>
      </c>
      <c r="B280" s="61" t="s">
        <v>267</v>
      </c>
      <c r="C280" s="57">
        <f>'Bilans uspjeha'!C126</f>
        <v>0</v>
      </c>
      <c r="D280" s="52">
        <v>0.02</v>
      </c>
      <c r="E280" s="64">
        <f t="shared" si="5"/>
        <v>0</v>
      </c>
      <c r="F280" s="89"/>
      <c r="G280" s="89"/>
    </row>
    <row r="281" spans="1:7" ht="24" x14ac:dyDescent="0.25">
      <c r="A281" s="62">
        <v>414</v>
      </c>
      <c r="B281" s="63" t="s">
        <v>268</v>
      </c>
      <c r="C281" s="57">
        <f>'Bilans uspjeha'!C127</f>
        <v>-826</v>
      </c>
      <c r="D281" s="52">
        <v>0.02</v>
      </c>
      <c r="E281" s="64">
        <f t="shared" si="5"/>
        <v>-0.16519999999999999</v>
      </c>
      <c r="F281" s="89"/>
      <c r="G281" s="89"/>
    </row>
    <row r="282" spans="1:7" ht="24" x14ac:dyDescent="0.25">
      <c r="A282" s="62">
        <v>415</v>
      </c>
      <c r="B282" s="63" t="s">
        <v>269</v>
      </c>
      <c r="C282" s="57">
        <f>'Bilans uspjeha'!C128</f>
        <v>0</v>
      </c>
      <c r="D282" s="52">
        <v>0.02</v>
      </c>
      <c r="E282" s="64">
        <f t="shared" si="5"/>
        <v>0</v>
      </c>
      <c r="F282" s="89"/>
      <c r="G282" s="89"/>
    </row>
    <row r="283" spans="1:7" ht="24" x14ac:dyDescent="0.25">
      <c r="A283" s="62">
        <v>416</v>
      </c>
      <c r="B283" s="63" t="s">
        <v>270</v>
      </c>
      <c r="C283" s="57">
        <f>'Bilans uspjeha'!C129</f>
        <v>-826</v>
      </c>
      <c r="D283" s="52">
        <v>0.02</v>
      </c>
      <c r="E283" s="64">
        <f t="shared" si="5"/>
        <v>-0.16519999999999999</v>
      </c>
      <c r="F283" s="89"/>
      <c r="G283" s="89"/>
    </row>
    <row r="284" spans="1:7" ht="24" x14ac:dyDescent="0.25">
      <c r="A284" s="62">
        <v>417</v>
      </c>
      <c r="B284" s="63" t="s">
        <v>271</v>
      </c>
      <c r="C284" s="57">
        <f>'Bilans uspjeha'!C130</f>
        <v>81488049</v>
      </c>
      <c r="D284" s="52">
        <v>0.02</v>
      </c>
      <c r="E284" s="64">
        <f t="shared" si="5"/>
        <v>16297.6098</v>
      </c>
      <c r="F284" s="89"/>
      <c r="G284" s="89"/>
    </row>
    <row r="285" spans="1:7" ht="24" x14ac:dyDescent="0.25">
      <c r="A285" s="62">
        <v>418</v>
      </c>
      <c r="B285" s="63" t="s">
        <v>272</v>
      </c>
      <c r="C285" s="57">
        <f>'Bilans uspjeha'!C131</f>
        <v>0</v>
      </c>
      <c r="D285" s="52">
        <v>0.02</v>
      </c>
      <c r="E285" s="64">
        <f t="shared" si="5"/>
        <v>0</v>
      </c>
      <c r="F285" s="89"/>
      <c r="G285" s="89"/>
    </row>
  </sheetData>
  <mergeCells count="293">
    <mergeCell ref="F283:G283"/>
    <mergeCell ref="F284:G284"/>
    <mergeCell ref="F285:G285"/>
    <mergeCell ref="F277:G277"/>
    <mergeCell ref="F278:G278"/>
    <mergeCell ref="F279:G279"/>
    <mergeCell ref="F280:G280"/>
    <mergeCell ref="F281:G281"/>
    <mergeCell ref="F282:G282"/>
    <mergeCell ref="F271:G271"/>
    <mergeCell ref="F272:G272"/>
    <mergeCell ref="F273:G273"/>
    <mergeCell ref="F274:G274"/>
    <mergeCell ref="F275:G275"/>
    <mergeCell ref="F276:G276"/>
    <mergeCell ref="F265:G265"/>
    <mergeCell ref="F266:G266"/>
    <mergeCell ref="F267:G267"/>
    <mergeCell ref="F268:G268"/>
    <mergeCell ref="F269:G269"/>
    <mergeCell ref="F270:G270"/>
    <mergeCell ref="F259:G259"/>
    <mergeCell ref="F260:G260"/>
    <mergeCell ref="F261:G261"/>
    <mergeCell ref="F262:G262"/>
    <mergeCell ref="F263:G263"/>
    <mergeCell ref="F264:G264"/>
    <mergeCell ref="F253:G253"/>
    <mergeCell ref="F254:G254"/>
    <mergeCell ref="F255:G255"/>
    <mergeCell ref="F256:G256"/>
    <mergeCell ref="F257:G257"/>
    <mergeCell ref="F258:G258"/>
    <mergeCell ref="F247:G247"/>
    <mergeCell ref="F248:G248"/>
    <mergeCell ref="F249:G249"/>
    <mergeCell ref="F250:G250"/>
    <mergeCell ref="F251:G251"/>
    <mergeCell ref="F252:G252"/>
    <mergeCell ref="F241:G241"/>
    <mergeCell ref="F242:G242"/>
    <mergeCell ref="F243:G243"/>
    <mergeCell ref="F244:G244"/>
    <mergeCell ref="F245:G245"/>
    <mergeCell ref="F246:G246"/>
    <mergeCell ref="F235:G235"/>
    <mergeCell ref="F236:G236"/>
    <mergeCell ref="F237:G237"/>
    <mergeCell ref="F238:G238"/>
    <mergeCell ref="F239:G239"/>
    <mergeCell ref="F240:G240"/>
    <mergeCell ref="F229:G229"/>
    <mergeCell ref="F230:G230"/>
    <mergeCell ref="F231:G231"/>
    <mergeCell ref="F232:G232"/>
    <mergeCell ref="F233:G233"/>
    <mergeCell ref="F234:G234"/>
    <mergeCell ref="F223:G223"/>
    <mergeCell ref="F224:G224"/>
    <mergeCell ref="F225:G225"/>
    <mergeCell ref="F226:G226"/>
    <mergeCell ref="F227:G227"/>
    <mergeCell ref="F228:G228"/>
    <mergeCell ref="F217:G217"/>
    <mergeCell ref="F218:G218"/>
    <mergeCell ref="F219:G219"/>
    <mergeCell ref="F220:G220"/>
    <mergeCell ref="F221:G221"/>
    <mergeCell ref="F222:G222"/>
    <mergeCell ref="F211:G211"/>
    <mergeCell ref="F212:G212"/>
    <mergeCell ref="F213:G213"/>
    <mergeCell ref="F214:G214"/>
    <mergeCell ref="F215:G215"/>
    <mergeCell ref="F216:G216"/>
    <mergeCell ref="F205:G205"/>
    <mergeCell ref="F206:G206"/>
    <mergeCell ref="F207:G207"/>
    <mergeCell ref="F208:G208"/>
    <mergeCell ref="F209:G209"/>
    <mergeCell ref="F210:G210"/>
    <mergeCell ref="F199:G199"/>
    <mergeCell ref="F200:G200"/>
    <mergeCell ref="F201:G201"/>
    <mergeCell ref="F202:G202"/>
    <mergeCell ref="F203:G203"/>
    <mergeCell ref="F204:G204"/>
    <mergeCell ref="F193:G193"/>
    <mergeCell ref="F194:G194"/>
    <mergeCell ref="F195:G195"/>
    <mergeCell ref="F196:G196"/>
    <mergeCell ref="F197:G197"/>
    <mergeCell ref="F198:G198"/>
    <mergeCell ref="F187:G187"/>
    <mergeCell ref="F188:G188"/>
    <mergeCell ref="F189:G189"/>
    <mergeCell ref="F190:G190"/>
    <mergeCell ref="F191:G191"/>
    <mergeCell ref="F192:G192"/>
    <mergeCell ref="F181:G181"/>
    <mergeCell ref="F182:G182"/>
    <mergeCell ref="F183:G183"/>
    <mergeCell ref="F184:G184"/>
    <mergeCell ref="F185:G185"/>
    <mergeCell ref="F186:G186"/>
    <mergeCell ref="F175:G175"/>
    <mergeCell ref="F176:G176"/>
    <mergeCell ref="F177:G177"/>
    <mergeCell ref="F178:G178"/>
    <mergeCell ref="F179:G179"/>
    <mergeCell ref="F180:G180"/>
    <mergeCell ref="F169:G169"/>
    <mergeCell ref="F170:G170"/>
    <mergeCell ref="F171:G171"/>
    <mergeCell ref="F172:G172"/>
    <mergeCell ref="F173:G173"/>
    <mergeCell ref="F174:G174"/>
    <mergeCell ref="F163:G163"/>
    <mergeCell ref="F164:G164"/>
    <mergeCell ref="F165:G165"/>
    <mergeCell ref="F166:G166"/>
    <mergeCell ref="F167:G167"/>
    <mergeCell ref="F168:G168"/>
    <mergeCell ref="F156:G157"/>
    <mergeCell ref="F158:G158"/>
    <mergeCell ref="F159:G159"/>
    <mergeCell ref="F160:G160"/>
    <mergeCell ref="F161:G161"/>
    <mergeCell ref="F162:G162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40:G140"/>
    <mergeCell ref="F141:G141"/>
    <mergeCell ref="B156:B157"/>
    <mergeCell ref="A156:A157"/>
    <mergeCell ref="C156:C157"/>
    <mergeCell ref="D156:D157"/>
    <mergeCell ref="E156:E157"/>
    <mergeCell ref="F148:G148"/>
    <mergeCell ref="F149:G149"/>
    <mergeCell ref="F150:G150"/>
    <mergeCell ref="F151:G151"/>
    <mergeCell ref="A152:G152"/>
    <mergeCell ref="A154:G154"/>
    <mergeCell ref="F130:G130"/>
    <mergeCell ref="F131:G131"/>
    <mergeCell ref="F132:G132"/>
    <mergeCell ref="F133:G133"/>
    <mergeCell ref="F134:G134"/>
    <mergeCell ref="F135:G135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8:G19"/>
    <mergeCell ref="F20:G20"/>
    <mergeCell ref="F21:G21"/>
    <mergeCell ref="E18:E19"/>
    <mergeCell ref="D18:D19"/>
    <mergeCell ref="B18:B19"/>
    <mergeCell ref="A17:G17"/>
    <mergeCell ref="A18:A19"/>
    <mergeCell ref="C18:C19"/>
    <mergeCell ref="A13:E13"/>
    <mergeCell ref="A14:E14"/>
    <mergeCell ref="A15:G15"/>
    <mergeCell ref="A8:B8"/>
    <mergeCell ref="A9:B9"/>
    <mergeCell ref="A10:B10"/>
    <mergeCell ref="A11:B11"/>
    <mergeCell ref="A12:B12"/>
    <mergeCell ref="A1:G1"/>
    <mergeCell ref="A2:G3"/>
    <mergeCell ref="A4:G4"/>
    <mergeCell ref="A5:B6"/>
    <mergeCell ref="C5:C6"/>
    <mergeCell ref="F5:F6"/>
    <mergeCell ref="D5:D6"/>
    <mergeCell ref="E5:E6"/>
    <mergeCell ref="A7:B7"/>
    <mergeCell ref="G5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Bilans stanja</vt:lpstr>
      <vt:lpstr>Bilans uspjeha</vt:lpstr>
      <vt:lpstr>Izračunavanje materijalnosti</vt:lpstr>
      <vt:lpstr>'Bilans stanja'!FinRepBalance.aspx?code_tlkm_type_1_year_2015_semiannual_0_1</vt:lpstr>
      <vt:lpstr>'Izračunavanje materijalnosti'!FinRepBalance.aspx?code_tlkm_type_1_year_2015_semiannual_0_1</vt:lpstr>
      <vt:lpstr>'Bilans uspjeha'!FinRepBalance.aspx?code_tlkm_type_2_year_2015_semiannual_0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2016-09-07T09:58:53Z</dcterms:modified>
</cp:coreProperties>
</file>